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80" windowWidth="15195" windowHeight="6210" tabRatio="545" activeTab="2"/>
  </bookViews>
  <sheets>
    <sheet name="leírás" sheetId="1" r:id="rId1"/>
    <sheet name="részlegek" sheetId="2" state="veryHidden" r:id="rId2"/>
    <sheet name="munkatársak" sheetId="3" r:id="rId3"/>
    <sheet name="céges" sheetId="4" r:id="rId4"/>
    <sheet name="egyéni" sheetId="5" r:id="rId5"/>
    <sheet name="időskála" sheetId="6" r:id="rId6"/>
    <sheet name="licenc" sheetId="7" r:id="rId7"/>
    <sheet name="calculation" sheetId="8" state="veryHidden" r:id="rId8"/>
  </sheets>
  <definedNames>
    <definedName name="_xlnm._FilterDatabase" localSheetId="3" hidden="1">'céges'!$B$5:$F$5</definedName>
    <definedName name="_xlnm._FilterDatabase" localSheetId="2" hidden="1">'munkatársak'!$B$5:$L$5</definedName>
    <definedName name="apanapok">'munkatársak'!$F$29</definedName>
    <definedName name="dates">'calculation'!$B$6:$B$373</definedName>
    <definedName name="days">'céges'!$H$6:$H$12</definedName>
    <definedName name="egyeninevek">OFFSET('egyéni'!$B$6,0,0,'egyéni'!$L$5,1)</definedName>
    <definedName name="gyerekek">'munkatársak'!$F$18:$F$21</definedName>
    <definedName name="gyerekmaxkor">'munkatársak'!$F$25</definedName>
    <definedName name="gyerekszabadsag">'munkatársak'!$J$18:$J$21</definedName>
    <definedName name="holidays">'céges'!$I$6:$I$12</definedName>
    <definedName name="kivalasztottev">'munkatársak'!$F$2</definedName>
    <definedName name="korok">'munkatársak'!$B$18:$B$29</definedName>
    <definedName name="korszabadsag">'munkatársak'!$C$18:$C$29</definedName>
    <definedName name="months">'céges'!$K$6:$K$17</definedName>
    <definedName name="names">'egyéni'!$B$6:$B$54</definedName>
    <definedName name="nonworkdays">'calculation'!$C$6:$C$373</definedName>
    <definedName name="_xlnm.Print_Titles" localSheetId="5">'időskála'!$4:$11</definedName>
    <definedName name="_xlnm.Print_Titles" localSheetId="2">'munkatársak'!$2:$5</definedName>
    <definedName name="_xlnm.Print_Area" localSheetId="2">'munkatársak'!$B$2:$L$10</definedName>
    <definedName name="pluszmunkaeddig">OFFSET('egyéni'!$H$6,0,0,'egyéni'!$L$5,1)</definedName>
    <definedName name="pluszmunkaettol">OFFSET('egyéni'!$G$6,0,0,'egyéni'!$L$5,1)</definedName>
    <definedName name="pluszszabieddig">OFFSET('egyéni'!$F$6,0,0,'egyéni'!$L$5,1)</definedName>
    <definedName name="pluszszabiettol">OFFSET('egyéni'!$E$6,0,0,'egyéni'!$L$5,1)</definedName>
    <definedName name="reszlegceggel">OFFSET('részlegek'!$B$3,1,0,COUNTA('részlegek'!$B$4:$B$30),1)</definedName>
    <definedName name="reszlegek">OFFSET('részlegek'!$B$4,1,0,COUNTA('részlegek'!$B$5:$B$30),1)</definedName>
    <definedName name="staffs">OFFSET('munkatársak'!$B$5,1,0,COUNTA('munkatársak'!$B$6:$B$10),1)</definedName>
    <definedName name="szabieddig">OFFSET('egyéni'!$D$6,0,0,'egyéni'!$L$5,1)</definedName>
    <definedName name="szabiettol">OFFSET('egyéni'!$C$6,0,0,'egyéni'!$L$5,1)</definedName>
  </definedNames>
  <calcPr fullCalcOnLoad="1"/>
</workbook>
</file>

<file path=xl/comments3.xml><?xml version="1.0" encoding="utf-8"?>
<comments xmlns="http://schemas.openxmlformats.org/spreadsheetml/2006/main">
  <authors>
    <author>Till Zolt?n</author>
  </authors>
  <commentList>
    <comment ref="I4" authorId="0">
      <text>
        <r>
          <rPr>
            <sz val="8"/>
            <rFont val="Tahoma"/>
            <family val="0"/>
          </rPr>
          <t>Ő veszi igénybe gyermek utáni pótszabadságot?</t>
        </r>
      </text>
    </comment>
    <comment ref="J4" authorId="0">
      <text>
        <r>
          <rPr>
            <sz val="8"/>
            <rFont val="Tahoma"/>
            <family val="0"/>
          </rPr>
          <t xml:space="preserve">Munkahelyi körülmények, egészségi állapot, gyermek születése vagy más ok miatti további szabadnapok. </t>
        </r>
      </text>
    </comment>
  </commentList>
</comments>
</file>

<file path=xl/comments5.xml><?xml version="1.0" encoding="utf-8"?>
<comments xmlns="http://schemas.openxmlformats.org/spreadsheetml/2006/main">
  <authors>
    <author>Till Zolt?n</author>
  </authors>
  <commentList>
    <comment ref="E4" authorId="0">
      <text>
        <r>
          <rPr>
            <sz val="8"/>
            <rFont val="Tahoma"/>
            <family val="0"/>
          </rPr>
          <t>betegszabadság, tanulmányi szabadság</t>
        </r>
      </text>
    </comment>
    <comment ref="G4" authorId="0">
      <text>
        <r>
          <rPr>
            <sz val="8"/>
            <rFont val="Tahoma"/>
            <family val="0"/>
          </rPr>
          <t>Pl. hétvégén is dolgozik, hogy több szabi álljon rendelkezésére</t>
        </r>
      </text>
    </comment>
  </commentList>
</comments>
</file>

<file path=xl/sharedStrings.xml><?xml version="1.0" encoding="utf-8"?>
<sst xmlns="http://schemas.openxmlformats.org/spreadsheetml/2006/main" count="222" uniqueCount="183">
  <si>
    <t>Céges</t>
  </si>
  <si>
    <t>H</t>
  </si>
  <si>
    <t>K</t>
  </si>
  <si>
    <t>Sz</t>
  </si>
  <si>
    <t>Név</t>
  </si>
  <si>
    <t>Szabadság</t>
  </si>
  <si>
    <t>Ettől</t>
  </si>
  <si>
    <t>Eddig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</si>
  <si>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</si>
  <si>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</si>
  <si>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</si>
  <si>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</si>
  <si>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</si>
  <si>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</si>
  <si>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</si>
  <si>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</si>
  <si>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</si>
  <si>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</si>
  <si>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</si>
  <si>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</si>
  <si>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Cs</t>
  </si>
  <si>
    <t>P</t>
  </si>
  <si>
    <t>V</t>
  </si>
  <si>
    <t>Hónapok</t>
  </si>
  <si>
    <t>Napok</t>
  </si>
  <si>
    <t>Szabadnapok</t>
  </si>
  <si>
    <t>x</t>
  </si>
  <si>
    <t>Szabadnap</t>
  </si>
  <si>
    <t>Extra munka</t>
  </si>
  <si>
    <t>Év</t>
  </si>
  <si>
    <t>szabadnap 1</t>
  </si>
  <si>
    <t>Cégszabi</t>
  </si>
  <si>
    <t>Szabadság nyilvántartó</t>
  </si>
  <si>
    <t>www.hatekonysag.hu</t>
  </si>
  <si>
    <t>tz@hatekonysag.hu</t>
  </si>
  <si>
    <t xml:space="preserve">06-70-335-10-31  </t>
  </si>
  <si>
    <t>Till Zoltán</t>
  </si>
  <si>
    <t>Munkatársak szabadságai</t>
  </si>
  <si>
    <t>Ez a munkafüzet segít a munkatársak szabadságainak nyilvántartásában, összehangolásában, megjelenítésében.</t>
  </si>
  <si>
    <t>A felhasznált szabadnapok megjelennek a munkatársak nevei mellett, adott napon szabadságon levő személyek száma pedig az időskálán.</t>
  </si>
  <si>
    <t>Halványsárgával jelöltem a módosítandó-módosítható adatokat.</t>
  </si>
  <si>
    <t>Véletlen törlésektől védtem a munkafüzetben szereplő képleteket, függvényeket.</t>
  </si>
  <si>
    <t>Tel: 70/335-1031</t>
  </si>
  <si>
    <t>E-mail és Messenger: tz@hatekonysag.hu</t>
  </si>
  <si>
    <t>Az időskála könnyen nyomtatható.</t>
  </si>
  <si>
    <t>VÉGFELHASZNÁLÓI LICENCSZERZŐDÉS</t>
  </si>
  <si>
    <t>Munkaszüneti napok</t>
  </si>
  <si>
    <t>Extra munkanapok</t>
  </si>
  <si>
    <t>Felhasznált szabadnap</t>
  </si>
  <si>
    <t>Születési év</t>
  </si>
  <si>
    <t>Gyermekek születési éve</t>
  </si>
  <si>
    <t>Plusz szabi</t>
  </si>
  <si>
    <t>Plusz munka</t>
  </si>
  <si>
    <t>Szabadnapok száma</t>
  </si>
  <si>
    <t>Keret</t>
  </si>
  <si>
    <t>Maradék</t>
  </si>
  <si>
    <t>Kivett</t>
  </si>
  <si>
    <t>Ledolgozott szabadnap</t>
  </si>
  <si>
    <t>Extra</t>
  </si>
  <si>
    <t>1.</t>
  </si>
  <si>
    <t>Értelmező rendelkezések</t>
  </si>
  <si>
    <t xml:space="preserve">Szoftvertermék: a szoftvercsomag, beleértve annak minden fájlját, </t>
  </si>
  <si>
    <t xml:space="preserve">illetve a kapcsolódó elektronikus, nyomtatott, írásos vagy egyéb </t>
  </si>
  <si>
    <t>összetevőket, dokumentációkat.</t>
  </si>
  <si>
    <t xml:space="preserve">Szerző: a Szoftvertermék szerzői jogtulajdonosát jelenti. A </t>
  </si>
  <si>
    <t xml:space="preserve">Szoftvertermék csomagjában vagy azon kívül levő, a </t>
  </si>
  <si>
    <t xml:space="preserve">Szoftvertermékhez tartozó összes szoftver, fájl, elektronikus, </t>
  </si>
  <si>
    <t xml:space="preserve">nyomtatott, írásos vagy egyéb összetevő, dokumentáció szerzői </t>
  </si>
  <si>
    <t>jogtulajdonosa Till Zoltán.</t>
  </si>
  <si>
    <t xml:space="preserve">Szerzői jog: a Szoftvertermék, illetve annak valamennyi </t>
  </si>
  <si>
    <t xml:space="preserve">alkotóelemének, a Szoftvertermékhez tartozó minden </t>
  </si>
  <si>
    <t xml:space="preserve">dokumentációnak és a Szoftvertermék összes másolatának szerzői </t>
  </si>
  <si>
    <t xml:space="preserve">joga és ezen szellemi alkotásokkal kapcsolatos valamennyi jog a </t>
  </si>
  <si>
    <t xml:space="preserve">Szerzőt illeti meg. </t>
  </si>
  <si>
    <t xml:space="preserve">Felhasználó: az a személy, aki Szoftvertermék felhasználási jogát </t>
  </si>
  <si>
    <t xml:space="preserve">megvásárolta, illetve akinek Szerző a felhasználási jogot egyéb </t>
  </si>
  <si>
    <t xml:space="preserve">jogcímen engedélyezte. A Szerző a felhasználási jogot kizárólag </t>
  </si>
  <si>
    <t xml:space="preserve">abban az esetben biztosítja Felhasználónak, ha Felhasználó jelen </t>
  </si>
  <si>
    <t xml:space="preserve">licencszerződést tudomásul veszi, elfogadja és betartja. </t>
  </si>
  <si>
    <t>2.</t>
  </si>
  <si>
    <t>Felhasználási jog, és annak korlátozása</t>
  </si>
  <si>
    <t xml:space="preserve">Jelen szerződéssel felhasználó megszerzi a Szoftvertermék </t>
  </si>
  <si>
    <t>felhasználási jogát.</t>
  </si>
  <si>
    <t xml:space="preserve">A felhasználási jog korlátozása: Felhasználó nem használhatja a </t>
  </si>
  <si>
    <t xml:space="preserve">szoftvert olyan célra, amely a Szerző jogait sérti. Ez magában </t>
  </si>
  <si>
    <t>foglalja a Szoftvertermék</t>
  </si>
  <si>
    <t>*</t>
  </si>
  <si>
    <t xml:space="preserve">lemásolását, </t>
  </si>
  <si>
    <t xml:space="preserve">módosítását, </t>
  </si>
  <si>
    <t xml:space="preserve">kódjának visszafejtését, </t>
  </si>
  <si>
    <t>felépítésének elemzését,</t>
  </si>
  <si>
    <t xml:space="preserve">a Szoftvertermék belső működésének feltárását, </t>
  </si>
  <si>
    <t xml:space="preserve">részleteinek vagy egészének máshol történő felhasználását. </t>
  </si>
  <si>
    <t xml:space="preserve">A Szoftverterméket Felhasználó nem adhatja el, nem adhatja </t>
  </si>
  <si>
    <t xml:space="preserve">bérbe, semmilyen formában nem adhatja tovább. </t>
  </si>
  <si>
    <t xml:space="preserve">Minden megvásárolt licenc csakis egy számítógépre telepíthető. A </t>
  </si>
  <si>
    <t xml:space="preserve">Szoftvertermékre vonatkozó licenc különböző számítógépeken </t>
  </si>
  <si>
    <t xml:space="preserve">egyszerre nem használható, valamint több számítógép között nem </t>
  </si>
  <si>
    <t>osztható meg.</t>
  </si>
  <si>
    <t xml:space="preserve">A felhasználási jog fentiekben részletezett megszegése a </t>
  </si>
  <si>
    <t xml:space="preserve">felhasználási jog azonnali elvesztésével jár. Amennyiben a </t>
  </si>
  <si>
    <t xml:space="preserve">Felhasználó a fentiek megsértése miatt elveszíti felhasználási </t>
  </si>
  <si>
    <t xml:space="preserve">jogát, sem kártérítésre, sem pedig vételár visszatérítésre nem </t>
  </si>
  <si>
    <t xml:space="preserve">tarthat igényt. </t>
  </si>
  <si>
    <t>3.</t>
  </si>
  <si>
    <t>Másolat készítése</t>
  </si>
  <si>
    <t xml:space="preserve">A Felhasználó jogosult a Szoftvertermékről biztonsági célból </t>
  </si>
  <si>
    <t>4.</t>
  </si>
  <si>
    <t>Jogok fenntartása</t>
  </si>
  <si>
    <t xml:space="preserve">Minden olyan jog, amelyet jelen licencszerződés kifejezetten nem </t>
  </si>
  <si>
    <t xml:space="preserve">ad át Felhasználó részére, az a Szerző által a saját részére </t>
  </si>
  <si>
    <t xml:space="preserve">fenntartottnak tekintendő. </t>
  </si>
  <si>
    <t>5.</t>
  </si>
  <si>
    <t>Upgrade</t>
  </si>
  <si>
    <t xml:space="preserve">Szerző nem köteles a szoftverterméket frissíteni. Az esetleges </t>
  </si>
  <si>
    <t>frissítések új szerződés tárgyát képezik.</t>
  </si>
  <si>
    <t>6.</t>
  </si>
  <si>
    <t>Garancia</t>
  </si>
  <si>
    <t xml:space="preserve">Korlátozott garancia: A Szerző garantálja, hogy amennyiben a </t>
  </si>
  <si>
    <t xml:space="preserve">Szoftvertermék működésével Felhasználó nincs megelégedve, 30 </t>
  </si>
  <si>
    <t xml:space="preserve">napon belül visszafizeti annak a vételár egyedi fejlesztéseket nem </t>
  </si>
  <si>
    <t xml:space="preserve">tartalmazó részét, amennyiben Felhasználó a Szoftverterméket </t>
  </si>
  <si>
    <t xml:space="preserve">illetve annak biztonsági másolatát minden adathordozójáról letörli. </t>
  </si>
  <si>
    <t xml:space="preserve">Ebben az esetben Felhasználó minden felhasználási jogot elveszít. </t>
  </si>
  <si>
    <t xml:space="preserve">Jelen korlátozott garancia érvényét veszti, amennyiben a </t>
  </si>
  <si>
    <t xml:space="preserve">Szoftvertermék vagy hardver működési hibája balesetből vagy </t>
  </si>
  <si>
    <t xml:space="preserve">nem rendeltetésszerű ill. nem az előírásoknak megfelelő </t>
  </si>
  <si>
    <t xml:space="preserve">használatból ered. </t>
  </si>
  <si>
    <t xml:space="preserve">Szerző a Szoftvertermékért semmiféle felelősséget, garanciát nem </t>
  </si>
  <si>
    <t xml:space="preserve">vállal. Szerző nem vállal arra garanciát, hogy a Szoftvertermék </t>
  </si>
  <si>
    <t xml:space="preserve">hibamentesen fut, sem arra, hogy a Szoftvertermék minden </t>
  </si>
  <si>
    <t xml:space="preserve">szoftver illetve hardver környezetben, minden körülmények </t>
  </si>
  <si>
    <t xml:space="preserve">között, hibátlanul működik. </t>
  </si>
  <si>
    <t xml:space="preserve">Szerző kifejezetten kizárja a Szoftvertermék használatából, a </t>
  </si>
  <si>
    <t xml:space="preserve">Szoftvertermék használatra való alkalmatlanságából, vagy a </t>
  </si>
  <si>
    <t xml:space="preserve">használat következményeiből, és az esetleges profitveszteségből </t>
  </si>
  <si>
    <t xml:space="preserve">(üzletmenet megszakadásából, adatok elvesztéséből) származó </t>
  </si>
  <si>
    <t xml:space="preserve">bármilyen kárért való felelősséget. </t>
  </si>
  <si>
    <t xml:space="preserve">Szerző semmilyen felelősséget nem vállal azért, hogy Felhasználó </t>
  </si>
  <si>
    <t xml:space="preserve">a Szoftverterméket milyen tevékenységéhez használja fel, </t>
  </si>
  <si>
    <t xml:space="preserve">ugyanakkor felhívja Felhasználó figyelmét, hogy a </t>
  </si>
  <si>
    <t xml:space="preserve">Szoftvertermékkel esetlegesen személyiségi jogokat is érintő </t>
  </si>
  <si>
    <t xml:space="preserve">adatállományokat dolgozhat fel, és így kiemelt figyelmet kell </t>
  </si>
  <si>
    <t xml:space="preserve">fordítson ezen adatok körültekintő és jogszabályoknak megfelelő </t>
  </si>
  <si>
    <t>kezelésére.</t>
  </si>
  <si>
    <t>7.</t>
  </si>
  <si>
    <t>A szerződés megszűnése</t>
  </si>
  <si>
    <t xml:space="preserve">Amennyiben Felhasználó bármilyen módon megsérti a </t>
  </si>
  <si>
    <t xml:space="preserve">Szoftvertermék felhasználására vonatkozó feltételeket, a </t>
  </si>
  <si>
    <t xml:space="preserve">Szoftvertermék használatának joga azonnal megszűnik. </t>
  </si>
  <si>
    <t xml:space="preserve">Jelen szerződés bármikor megszüntethető Felhasználó részéről, </t>
  </si>
  <si>
    <t xml:space="preserve">ennek feltétele, hogy a Szoftverterméket és annak biztonsági </t>
  </si>
  <si>
    <t>másolatát minden adathordozójáról eltávolítsa.</t>
  </si>
  <si>
    <t>E-mail &amp; Skype &amp; Messenger: tz@hatekonysag.hu</t>
  </si>
  <si>
    <t>Copyright 2007 Till Zoltán. Minden jog fenntartva</t>
  </si>
  <si>
    <t>A munkafüzet használata</t>
  </si>
  <si>
    <t>Az időskála csak megjelenítésre szolgál, a beállított kezdődátumtól jelennek meg rajta a szabadságolások.</t>
  </si>
  <si>
    <t>Türkizzel jelöltem a módosítandó-módosítható adatokat.</t>
  </si>
  <si>
    <t>kizárólag saját használatra másolatot készíteni.</t>
  </si>
  <si>
    <t>(i/n)</t>
  </si>
  <si>
    <t>Kedv.</t>
  </si>
  <si>
    <t>Apának járó napok száma gyermek születésekor</t>
  </si>
  <si>
    <t>Aktuális évben betöltött életév</t>
  </si>
  <si>
    <t>Kiegészítő szabadság</t>
  </si>
  <si>
    <t>Előző évről</t>
  </si>
  <si>
    <t>megmaradt</t>
  </si>
  <si>
    <t>Részlegek</t>
  </si>
  <si>
    <t>a</t>
  </si>
  <si>
    <t>b</t>
  </si>
  <si>
    <t>c</t>
  </si>
  <si>
    <t>d</t>
  </si>
  <si>
    <t>e</t>
  </si>
  <si>
    <t>Céges munkarend</t>
  </si>
  <si>
    <t>Munkatársak és szabadság kereteik</t>
  </si>
  <si>
    <t>Gyermek ennyi idős koráig jár pótszabadság</t>
  </si>
  <si>
    <t>Gyermekek után járó pótszabadság</t>
  </si>
  <si>
    <t>Az ingyenes verzió csak 5 munkatárs szabadságainak kezelésére alkalmas.
A fizetős verzióval akár 100 munkatárs szabadságait is kezelhetjük</t>
  </si>
  <si>
    <t>1. Munkatársak lap kitöltése a munkatársak adataival</t>
  </si>
  <si>
    <t>2. Céges szabadnapok, ünnepnapok és a szabadnapokra eső munkanapok beállítása</t>
  </si>
  <si>
    <t>3. Munkatársak szabadságainak és szabadnapokon végzett munkáinak felvitele</t>
  </si>
  <si>
    <t>http://szabadsag.net/arszabas.php</t>
  </si>
  <si>
    <t>Amennyiben önnek szüksége lenne ennek az alkalmazásnak a teljes verziójára, kattintson az alábbi linkre az aktuális árak megtekintéséhez és az esetleges rendeléshez:</t>
  </si>
  <si>
    <t>5 munkatársig ingyenesen használható változat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</si>
</sst>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&quot;"/>
    <numFmt numFmtId="165" formatCode="[$-40E]yyyy\.\ mmmm\ d\."/>
    <numFmt numFmtId="166" formatCode=";;&quot;&quot;;"/>
    <numFmt numFmtId="167" formatCode="#;#;&quot;&quot;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;\-#;&quot;&quot;;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b/>
      <sz val="14"/>
      <name val="Arial"/>
      <family val="2"/>
    </font>
    <font>
      <sz val="10"/>
      <name val="Arial CE"/>
      <family val="0"/>
    </font>
    <font>
      <sz val="8"/>
      <name val="Tahoma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 CE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</fills>
  <borders count="9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6"/>
      </top>
      <bottom style="thick">
        <color indexed="56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55"/>
      </right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medium"/>
      <top style="thin">
        <color indexed="55"/>
      </top>
      <bottom style="thin"/>
    </border>
    <border>
      <left style="medium"/>
      <right style="thin">
        <color indexed="55"/>
      </right>
      <top style="thin">
        <color indexed="55"/>
      </top>
      <bottom style="medium"/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ck">
        <color indexed="58"/>
      </top>
      <bottom style="thin"/>
    </border>
    <border>
      <left style="thin"/>
      <right style="thin"/>
      <top style="thick">
        <color indexed="58"/>
      </top>
      <bottom style="thin"/>
    </border>
    <border>
      <left style="thin"/>
      <right style="medium"/>
      <top style="thick">
        <color indexed="58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Alignment="1" applyProtection="1" quotePrefix="1">
      <alignment/>
      <protection hidden="1"/>
    </xf>
    <xf numFmtId="0" fontId="0" fillId="3" borderId="0" xfId="0" applyFill="1" applyAlignment="1" applyProtection="1">
      <alignment textRotation="90"/>
      <protection hidden="1"/>
    </xf>
    <xf numFmtId="0" fontId="4" fillId="3" borderId="0" xfId="0" applyFont="1" applyFill="1" applyAlignment="1" applyProtection="1">
      <alignment/>
      <protection hidden="1"/>
    </xf>
    <xf numFmtId="14" fontId="4" fillId="3" borderId="0" xfId="0" applyNumberFormat="1" applyFont="1" applyFill="1" applyAlignment="1" applyProtection="1">
      <alignment horizontal="center"/>
      <protection hidden="1"/>
    </xf>
    <xf numFmtId="14" fontId="4" fillId="3" borderId="0" xfId="0" applyNumberFormat="1" applyFont="1" applyFill="1" applyAlignment="1" applyProtection="1">
      <alignment/>
      <protection hidden="1"/>
    </xf>
    <xf numFmtId="0" fontId="4" fillId="3" borderId="0" xfId="0" applyNumberFormat="1" applyFont="1" applyFill="1" applyAlignment="1" applyProtection="1">
      <alignment horizontal="center"/>
      <protection hidden="1"/>
    </xf>
    <xf numFmtId="0" fontId="0" fillId="3" borderId="0" xfId="0" applyFill="1" applyBorder="1" applyAlignment="1" applyProtection="1">
      <alignment/>
      <protection hidden="1"/>
    </xf>
    <xf numFmtId="164" fontId="4" fillId="3" borderId="0" xfId="0" applyNumberFormat="1" applyFont="1" applyFill="1" applyBorder="1" applyAlignment="1" applyProtection="1">
      <alignment/>
      <protection hidden="1"/>
    </xf>
    <xf numFmtId="164" fontId="0" fillId="3" borderId="0" xfId="0" applyNumberFormat="1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2" fillId="3" borderId="2" xfId="0" applyFont="1" applyFill="1" applyBorder="1" applyAlignment="1" applyProtection="1">
      <alignment textRotation="90"/>
      <protection hidden="1"/>
    </xf>
    <xf numFmtId="0" fontId="2" fillId="3" borderId="3" xfId="0" applyFont="1" applyFill="1" applyBorder="1" applyAlignment="1" applyProtection="1">
      <alignment horizontal="center" textRotation="90"/>
      <protection hidden="1"/>
    </xf>
    <xf numFmtId="0" fontId="2" fillId="3" borderId="4" xfId="0" applyFont="1" applyFill="1" applyBorder="1" applyAlignment="1" applyProtection="1">
      <alignment horizontal="center" textRotation="90"/>
      <protection hidden="1"/>
    </xf>
    <xf numFmtId="0" fontId="2" fillId="3" borderId="5" xfId="0" applyFont="1" applyFill="1" applyBorder="1" applyAlignment="1" applyProtection="1">
      <alignment horizontal="center" textRotation="90"/>
      <protection hidden="1"/>
    </xf>
    <xf numFmtId="0" fontId="3" fillId="3" borderId="6" xfId="0" applyFont="1" applyFill="1" applyBorder="1" applyAlignment="1" applyProtection="1">
      <alignment/>
      <protection hidden="1"/>
    </xf>
    <xf numFmtId="0" fontId="3" fillId="3" borderId="7" xfId="0" applyFont="1" applyFill="1" applyBorder="1" applyAlignment="1" applyProtection="1">
      <alignment/>
      <protection hidden="1"/>
    </xf>
    <xf numFmtId="0" fontId="3" fillId="3" borderId="8" xfId="0" applyFont="1" applyFill="1" applyBorder="1" applyAlignment="1" applyProtection="1">
      <alignment/>
      <protection hidden="1"/>
    </xf>
    <xf numFmtId="0" fontId="11" fillId="3" borderId="1" xfId="0" applyFont="1" applyFill="1" applyBorder="1" applyAlignment="1" applyProtection="1">
      <alignment textRotation="90"/>
      <protection hidden="1"/>
    </xf>
    <xf numFmtId="0" fontId="0" fillId="0" borderId="9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3" borderId="10" xfId="0" applyFont="1" applyFill="1" applyBorder="1" applyAlignment="1" applyProtection="1">
      <alignment/>
      <protection hidden="1"/>
    </xf>
    <xf numFmtId="0" fontId="0" fillId="3" borderId="11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0" fillId="3" borderId="13" xfId="0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3" borderId="16" xfId="0" applyFont="1" applyFill="1" applyBorder="1" applyAlignment="1" applyProtection="1">
      <alignment/>
      <protection hidden="1"/>
    </xf>
    <xf numFmtId="0" fontId="0" fillId="3" borderId="17" xfId="0" applyFont="1" applyFill="1" applyBorder="1" applyAlignment="1" applyProtection="1">
      <alignment/>
      <protection hidden="1"/>
    </xf>
    <xf numFmtId="164" fontId="0" fillId="3" borderId="9" xfId="0" applyNumberFormat="1" applyFill="1" applyBorder="1" applyAlignment="1" applyProtection="1">
      <alignment/>
      <protection hidden="1"/>
    </xf>
    <xf numFmtId="164" fontId="0" fillId="3" borderId="10" xfId="0" applyNumberFormat="1" applyFill="1" applyBorder="1" applyAlignment="1" applyProtection="1">
      <alignment/>
      <protection hidden="1"/>
    </xf>
    <xf numFmtId="164" fontId="0" fillId="3" borderId="11" xfId="0" applyNumberFormat="1" applyFill="1" applyBorder="1" applyAlignment="1" applyProtection="1">
      <alignment/>
      <protection hidden="1"/>
    </xf>
    <xf numFmtId="164" fontId="0" fillId="3" borderId="12" xfId="0" applyNumberFormat="1" applyFill="1" applyBorder="1" applyAlignment="1" applyProtection="1">
      <alignment/>
      <protection hidden="1"/>
    </xf>
    <xf numFmtId="164" fontId="0" fillId="3" borderId="13" xfId="0" applyNumberFormat="1" applyFill="1" applyBorder="1" applyAlignment="1" applyProtection="1">
      <alignment/>
      <protection hidden="1"/>
    </xf>
    <xf numFmtId="164" fontId="0" fillId="3" borderId="14" xfId="0" applyNumberFormat="1" applyFill="1" applyBorder="1" applyAlignment="1" applyProtection="1">
      <alignment/>
      <protection hidden="1"/>
    </xf>
    <xf numFmtId="164" fontId="0" fillId="3" borderId="15" xfId="0" applyNumberFormat="1" applyFill="1" applyBorder="1" applyAlignment="1" applyProtection="1">
      <alignment/>
      <protection hidden="1"/>
    </xf>
    <xf numFmtId="164" fontId="0" fillId="3" borderId="16" xfId="0" applyNumberFormat="1" applyFill="1" applyBorder="1" applyAlignment="1" applyProtection="1">
      <alignment/>
      <protection hidden="1"/>
    </xf>
    <xf numFmtId="164" fontId="0" fillId="3" borderId="17" xfId="0" applyNumberFormat="1" applyFill="1" applyBorder="1" applyAlignment="1" applyProtection="1">
      <alignment/>
      <protection hidden="1"/>
    </xf>
    <xf numFmtId="0" fontId="0" fillId="3" borderId="0" xfId="18" applyFont="1" applyFill="1">
      <alignment/>
      <protection/>
    </xf>
    <xf numFmtId="0" fontId="0" fillId="3" borderId="18" xfId="18" applyFont="1" applyFill="1" applyBorder="1" applyAlignment="1" applyProtection="1">
      <alignment horizontal="center"/>
      <protection hidden="1"/>
    </xf>
    <xf numFmtId="0" fontId="0" fillId="3" borderId="19" xfId="18" applyFont="1" applyFill="1" applyBorder="1" applyAlignment="1" applyProtection="1">
      <alignment horizontal="center"/>
      <protection hidden="1"/>
    </xf>
    <xf numFmtId="0" fontId="0" fillId="3" borderId="0" xfId="18" applyFont="1" applyFill="1" applyAlignment="1">
      <alignment horizontal="center"/>
      <protection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>
      <alignment/>
    </xf>
    <xf numFmtId="0" fontId="0" fillId="3" borderId="20" xfId="0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 horizontal="center"/>
      <protection hidden="1"/>
    </xf>
    <xf numFmtId="0" fontId="0" fillId="3" borderId="22" xfId="0" applyFill="1" applyBorder="1" applyAlignment="1" applyProtection="1">
      <alignment horizontal="center"/>
      <protection hidden="1"/>
    </xf>
    <xf numFmtId="0" fontId="0" fillId="3" borderId="23" xfId="0" applyFill="1" applyBorder="1" applyAlignment="1" applyProtection="1">
      <alignment horizontal="center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8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5" fillId="4" borderId="26" xfId="0" applyFont="1" applyFill="1" applyBorder="1" applyAlignment="1">
      <alignment horizontal="center" vertical="center"/>
    </xf>
    <xf numFmtId="0" fontId="7" fillId="4" borderId="26" xfId="17" applyFont="1" applyFill="1" applyBorder="1" applyAlignment="1">
      <alignment horizontal="center" vertical="center"/>
    </xf>
    <xf numFmtId="171" fontId="0" fillId="3" borderId="27" xfId="0" applyNumberFormat="1" applyFont="1" applyFill="1" applyBorder="1" applyAlignment="1" applyProtection="1">
      <alignment/>
      <protection hidden="1"/>
    </xf>
    <xf numFmtId="171" fontId="0" fillId="3" borderId="28" xfId="0" applyNumberFormat="1" applyFont="1" applyFill="1" applyBorder="1" applyAlignment="1" applyProtection="1">
      <alignment/>
      <protection hidden="1"/>
    </xf>
    <xf numFmtId="171" fontId="0" fillId="3" borderId="29" xfId="0" applyNumberFormat="1" applyFont="1" applyFill="1" applyBorder="1" applyAlignment="1" applyProtection="1">
      <alignment/>
      <protection hidden="1"/>
    </xf>
    <xf numFmtId="0" fontId="2" fillId="4" borderId="30" xfId="18" applyFont="1" applyFill="1" applyBorder="1" applyAlignment="1">
      <alignment horizontal="center" wrapText="1"/>
      <protection/>
    </xf>
    <xf numFmtId="0" fontId="0" fillId="5" borderId="31" xfId="18" applyFont="1" applyFill="1" applyBorder="1" applyAlignment="1" applyProtection="1">
      <alignment horizontal="left"/>
      <protection locked="0"/>
    </xf>
    <xf numFmtId="1" fontId="0" fillId="5" borderId="32" xfId="18" applyNumberFormat="1" applyFont="1" applyFill="1" applyBorder="1" applyAlignment="1" applyProtection="1">
      <alignment horizontal="center"/>
      <protection locked="0"/>
    </xf>
    <xf numFmtId="0" fontId="0" fillId="5" borderId="33" xfId="18" applyFont="1" applyFill="1" applyBorder="1" applyAlignment="1" applyProtection="1">
      <alignment horizontal="center"/>
      <protection hidden="1" locked="0"/>
    </xf>
    <xf numFmtId="0" fontId="0" fillId="5" borderId="34" xfId="18" applyFont="1" applyFill="1" applyBorder="1" applyAlignment="1" applyProtection="1">
      <alignment horizontal="left"/>
      <protection locked="0"/>
    </xf>
    <xf numFmtId="1" fontId="0" fillId="5" borderId="35" xfId="18" applyNumberFormat="1" applyFont="1" applyFill="1" applyBorder="1" applyAlignment="1" applyProtection="1">
      <alignment horizontal="center"/>
      <protection locked="0"/>
    </xf>
    <xf numFmtId="0" fontId="0" fillId="5" borderId="36" xfId="18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0" fontId="14" fillId="3" borderId="0" xfId="0" applyFont="1" applyFill="1" applyAlignment="1">
      <alignment/>
    </xf>
    <xf numFmtId="0" fontId="2" fillId="4" borderId="37" xfId="18" applyFont="1" applyFill="1" applyBorder="1" applyAlignment="1">
      <alignment horizontal="center"/>
      <protection/>
    </xf>
    <xf numFmtId="0" fontId="2" fillId="4" borderId="38" xfId="18" applyFont="1" applyFill="1" applyBorder="1" applyAlignment="1">
      <alignment horizontal="left" wrapText="1"/>
      <protection/>
    </xf>
    <xf numFmtId="0" fontId="2" fillId="4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43" xfId="0" applyFont="1" applyFill="1" applyBorder="1" applyAlignment="1">
      <alignment/>
    </xf>
    <xf numFmtId="14" fontId="0" fillId="5" borderId="44" xfId="0" applyNumberFormat="1" applyFill="1" applyBorder="1" applyAlignment="1" applyProtection="1">
      <alignment/>
      <protection locked="0"/>
    </xf>
    <xf numFmtId="14" fontId="0" fillId="5" borderId="20" xfId="0" applyNumberFormat="1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 horizontal="center"/>
      <protection locked="0"/>
    </xf>
    <xf numFmtId="14" fontId="0" fillId="5" borderId="45" xfId="0" applyNumberFormat="1" applyFill="1" applyBorder="1" applyAlignment="1" applyProtection="1">
      <alignment/>
      <protection locked="0"/>
    </xf>
    <xf numFmtId="14" fontId="0" fillId="5" borderId="22" xfId="0" applyNumberFormat="1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45" xfId="0" applyFill="1" applyBorder="1" applyAlignment="1" applyProtection="1">
      <alignment/>
      <protection locked="0"/>
    </xf>
    <xf numFmtId="0" fontId="0" fillId="5" borderId="46" xfId="0" applyFill="1" applyBorder="1" applyAlignment="1" applyProtection="1">
      <alignment/>
      <protection locked="0"/>
    </xf>
    <xf numFmtId="0" fontId="0" fillId="5" borderId="47" xfId="0" applyFill="1" applyBorder="1" applyAlignment="1" applyProtection="1">
      <alignment/>
      <protection locked="0"/>
    </xf>
    <xf numFmtId="0" fontId="0" fillId="5" borderId="48" xfId="0" applyFill="1" applyBorder="1" applyAlignment="1" applyProtection="1">
      <alignment horizontal="center"/>
      <protection locked="0"/>
    </xf>
    <xf numFmtId="0" fontId="0" fillId="5" borderId="44" xfId="0" applyFill="1" applyBorder="1" applyAlignment="1" applyProtection="1">
      <alignment/>
      <protection locked="0"/>
    </xf>
    <xf numFmtId="0" fontId="0" fillId="5" borderId="49" xfId="0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50" xfId="0" applyFill="1" applyBorder="1" applyAlignment="1" applyProtection="1">
      <alignment/>
      <protection locked="0"/>
    </xf>
    <xf numFmtId="0" fontId="0" fillId="5" borderId="51" xfId="0" applyFill="1" applyBorder="1" applyAlignment="1" applyProtection="1">
      <alignment/>
      <protection locked="0"/>
    </xf>
    <xf numFmtId="0" fontId="0" fillId="5" borderId="52" xfId="0" applyFill="1" applyBorder="1" applyAlignment="1" applyProtection="1">
      <alignment/>
      <protection locked="0"/>
    </xf>
    <xf numFmtId="0" fontId="0" fillId="5" borderId="44" xfId="0" applyFont="1" applyFill="1" applyBorder="1" applyAlignment="1" applyProtection="1">
      <alignment/>
      <protection locked="0"/>
    </xf>
    <xf numFmtId="14" fontId="0" fillId="5" borderId="20" xfId="0" applyNumberFormat="1" applyFont="1" applyFill="1" applyBorder="1" applyAlignment="1" applyProtection="1">
      <alignment/>
      <protection locked="0"/>
    </xf>
    <xf numFmtId="0" fontId="0" fillId="5" borderId="45" xfId="0" applyFont="1" applyFill="1" applyBorder="1" applyAlignment="1" applyProtection="1">
      <alignment/>
      <protection locked="0"/>
    </xf>
    <xf numFmtId="14" fontId="0" fillId="5" borderId="22" xfId="0" applyNumberFormat="1" applyFont="1" applyFill="1" applyBorder="1" applyAlignment="1" applyProtection="1">
      <alignment/>
      <protection locked="0"/>
    </xf>
    <xf numFmtId="0" fontId="0" fillId="5" borderId="22" xfId="0" applyFont="1" applyFill="1" applyBorder="1" applyAlignment="1" applyProtection="1">
      <alignment/>
      <protection locked="0"/>
    </xf>
    <xf numFmtId="0" fontId="0" fillId="5" borderId="49" xfId="0" applyFont="1" applyFill="1" applyBorder="1" applyAlignment="1" applyProtection="1">
      <alignment/>
      <protection locked="0"/>
    </xf>
    <xf numFmtId="0" fontId="0" fillId="5" borderId="24" xfId="0" applyFont="1" applyFill="1" applyBorder="1" applyAlignment="1" applyProtection="1">
      <alignment/>
      <protection locked="0"/>
    </xf>
    <xf numFmtId="0" fontId="0" fillId="6" borderId="0" xfId="0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2" fillId="4" borderId="53" xfId="18" applyFont="1" applyFill="1" applyBorder="1">
      <alignment/>
      <protection/>
    </xf>
    <xf numFmtId="0" fontId="0" fillId="5" borderId="34" xfId="18" applyFont="1" applyFill="1" applyBorder="1" applyAlignment="1" applyProtection="1">
      <alignment horizontal="center"/>
      <protection locked="0"/>
    </xf>
    <xf numFmtId="0" fontId="0" fillId="5" borderId="19" xfId="18" applyFont="1" applyFill="1" applyBorder="1" applyAlignment="1" applyProtection="1">
      <alignment horizontal="center"/>
      <protection locked="0"/>
    </xf>
    <xf numFmtId="0" fontId="0" fillId="5" borderId="6" xfId="18" applyFont="1" applyFill="1" applyBorder="1" applyAlignment="1" applyProtection="1">
      <alignment horizontal="center"/>
      <protection locked="0"/>
    </xf>
    <xf numFmtId="0" fontId="0" fillId="5" borderId="8" xfId="18" applyFont="1" applyFill="1" applyBorder="1" applyAlignment="1" applyProtection="1">
      <alignment horizontal="center"/>
      <protection locked="0"/>
    </xf>
    <xf numFmtId="0" fontId="3" fillId="3" borderId="54" xfId="0" applyFont="1" applyFill="1" applyBorder="1" applyAlignment="1" applyProtection="1">
      <alignment horizontal="center"/>
      <protection hidden="1"/>
    </xf>
    <xf numFmtId="0" fontId="3" fillId="3" borderId="55" xfId="0" applyFont="1" applyFill="1" applyBorder="1" applyAlignment="1" applyProtection="1">
      <alignment horizontal="center"/>
      <protection hidden="1"/>
    </xf>
    <xf numFmtId="0" fontId="3" fillId="3" borderId="56" xfId="0" applyFont="1" applyFill="1" applyBorder="1" applyAlignment="1" applyProtection="1">
      <alignment horizontal="center"/>
      <protection hidden="1"/>
    </xf>
    <xf numFmtId="0" fontId="4" fillId="3" borderId="0" xfId="18" applyFont="1" applyFill="1" applyAlignment="1">
      <alignment horizontal="center"/>
      <protection/>
    </xf>
    <xf numFmtId="0" fontId="0" fillId="5" borderId="57" xfId="18" applyFont="1" applyFill="1" applyBorder="1" applyAlignment="1" applyProtection="1">
      <alignment horizontal="center"/>
      <protection locked="0"/>
    </xf>
    <xf numFmtId="0" fontId="6" fillId="3" borderId="0" xfId="17" applyFill="1" applyAlignment="1">
      <alignment vertical="top" wrapText="1"/>
    </xf>
    <xf numFmtId="0" fontId="4" fillId="3" borderId="0" xfId="18" applyFont="1" applyFill="1" applyProtection="1">
      <alignment/>
      <protection hidden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/>
    </xf>
    <xf numFmtId="0" fontId="13" fillId="6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top" wrapText="1"/>
    </xf>
    <xf numFmtId="0" fontId="0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0" fillId="2" borderId="58" xfId="0" applyFill="1" applyBorder="1" applyAlignment="1">
      <alignment horizontal="center"/>
    </xf>
    <xf numFmtId="0" fontId="2" fillId="4" borderId="3" xfId="18" applyFont="1" applyFill="1" applyBorder="1" applyAlignment="1">
      <alignment horizontal="center" wrapText="1"/>
      <protection/>
    </xf>
    <xf numFmtId="0" fontId="2" fillId="4" borderId="59" xfId="18" applyFont="1" applyFill="1" applyBorder="1" applyAlignment="1">
      <alignment horizontal="center" wrapText="1"/>
      <protection/>
    </xf>
    <xf numFmtId="0" fontId="2" fillId="4" borderId="5" xfId="18" applyFont="1" applyFill="1" applyBorder="1" applyAlignment="1">
      <alignment horizontal="center" vertical="center"/>
      <protection/>
    </xf>
    <xf numFmtId="0" fontId="2" fillId="4" borderId="60" xfId="18" applyFont="1" applyFill="1" applyBorder="1" applyAlignment="1">
      <alignment horizontal="center" vertical="center"/>
      <protection/>
    </xf>
    <xf numFmtId="0" fontId="2" fillId="4" borderId="4" xfId="18" applyFont="1" applyFill="1" applyBorder="1" applyAlignment="1">
      <alignment horizontal="center" vertical="center"/>
      <protection/>
    </xf>
    <xf numFmtId="0" fontId="2" fillId="4" borderId="61" xfId="18" applyFont="1" applyFill="1" applyBorder="1" applyAlignment="1">
      <alignment horizontal="center" vertical="center"/>
      <protection/>
    </xf>
    <xf numFmtId="0" fontId="2" fillId="4" borderId="32" xfId="18" applyFont="1" applyFill="1" applyBorder="1" applyAlignment="1">
      <alignment horizontal="center"/>
      <protection/>
    </xf>
    <xf numFmtId="0" fontId="2" fillId="4" borderId="43" xfId="18" applyFont="1" applyFill="1" applyBorder="1" applyAlignment="1">
      <alignment horizontal="center"/>
      <protection/>
    </xf>
    <xf numFmtId="0" fontId="0" fillId="3" borderId="0" xfId="0" applyFont="1" applyFill="1" applyBorder="1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2" fillId="4" borderId="53" xfId="0" applyFont="1" applyFill="1" applyBorder="1" applyAlignment="1">
      <alignment horizontal="center"/>
    </xf>
    <xf numFmtId="0" fontId="2" fillId="4" borderId="62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12" fillId="6" borderId="0" xfId="0" applyFont="1" applyFill="1" applyAlignment="1" applyProtection="1">
      <alignment horizontal="center" vertical="center"/>
      <protection/>
    </xf>
    <xf numFmtId="0" fontId="2" fillId="4" borderId="41" xfId="0" applyFont="1" applyFill="1" applyBorder="1" applyAlignment="1">
      <alignment horizontal="center" wrapText="1"/>
    </xf>
    <xf numFmtId="0" fontId="2" fillId="4" borderId="63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5" borderId="28" xfId="0" applyFont="1" applyFill="1" applyBorder="1" applyAlignment="1" applyProtection="1">
      <alignment horizontal="center"/>
      <protection locked="0"/>
    </xf>
    <xf numFmtId="0" fontId="2" fillId="5" borderId="64" xfId="0" applyFont="1" applyFill="1" applyBorder="1" applyAlignment="1" applyProtection="1">
      <alignment horizontal="center"/>
      <protection locked="0"/>
    </xf>
    <xf numFmtId="0" fontId="2" fillId="5" borderId="43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textRotation="90"/>
    </xf>
    <xf numFmtId="0" fontId="2" fillId="0" borderId="65" xfId="0" applyFont="1" applyBorder="1" applyAlignment="1">
      <alignment horizontal="center" textRotation="90"/>
    </xf>
    <xf numFmtId="0" fontId="2" fillId="0" borderId="60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66" xfId="0" applyFont="1" applyBorder="1" applyAlignment="1">
      <alignment horizontal="center" textRotation="90"/>
    </xf>
    <xf numFmtId="0" fontId="2" fillId="0" borderId="59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67" xfId="0" applyFont="1" applyBorder="1" applyAlignment="1">
      <alignment horizontal="center" textRotation="90"/>
    </xf>
    <xf numFmtId="0" fontId="2" fillId="0" borderId="61" xfId="0" applyFont="1" applyBorder="1" applyAlignment="1">
      <alignment horizontal="center" textRotation="90"/>
    </xf>
    <xf numFmtId="0" fontId="2" fillId="0" borderId="28" xfId="0" applyFont="1" applyFill="1" applyBorder="1" applyAlignment="1" applyProtection="1">
      <alignment/>
      <protection hidden="1" locked="0"/>
    </xf>
    <xf numFmtId="0" fontId="0" fillId="0" borderId="0" xfId="0" applyFill="1" applyBorder="1" applyAlignment="1">
      <alignment/>
    </xf>
    <xf numFmtId="0" fontId="2" fillId="0" borderId="0" xfId="18" applyFont="1" applyFill="1" applyBorder="1" applyAlignment="1">
      <alignment horizontal="center" vertical="center"/>
      <protection/>
    </xf>
    <xf numFmtId="0" fontId="2" fillId="0" borderId="0" xfId="18" applyFont="1" applyFill="1" applyBorder="1" applyAlignment="1">
      <alignment horizontal="center" vertical="center"/>
      <protection/>
    </xf>
    <xf numFmtId="0" fontId="0" fillId="0" borderId="0" xfId="18" applyFont="1" applyFill="1" applyBorder="1" applyAlignment="1" applyProtection="1">
      <alignment horizontal="left"/>
      <protection locked="0"/>
    </xf>
    <xf numFmtId="0" fontId="0" fillId="3" borderId="6" xfId="18" applyFont="1" applyFill="1" applyBorder="1" applyAlignment="1">
      <alignment horizontal="center"/>
      <protection/>
    </xf>
    <xf numFmtId="0" fontId="0" fillId="3" borderId="34" xfId="18" applyFont="1" applyFill="1" applyBorder="1" applyAlignment="1">
      <alignment horizontal="center"/>
      <protection/>
    </xf>
    <xf numFmtId="0" fontId="2" fillId="4" borderId="64" xfId="18" applyFont="1" applyFill="1" applyBorder="1" applyAlignment="1">
      <alignment horizontal="center"/>
      <protection/>
    </xf>
    <xf numFmtId="0" fontId="0" fillId="5" borderId="68" xfId="18" applyFont="1" applyFill="1" applyBorder="1" applyAlignment="1" applyProtection="1">
      <alignment horizontal="center"/>
      <protection locked="0"/>
    </xf>
    <xf numFmtId="0" fontId="0" fillId="5" borderId="69" xfId="18" applyFont="1" applyFill="1" applyBorder="1" applyAlignment="1" applyProtection="1">
      <alignment horizontal="center"/>
      <protection locked="0"/>
    </xf>
    <xf numFmtId="0" fontId="0" fillId="5" borderId="70" xfId="18" applyFont="1" applyFill="1" applyBorder="1" applyAlignment="1" applyProtection="1">
      <alignment horizontal="center"/>
      <protection locked="0"/>
    </xf>
    <xf numFmtId="0" fontId="0" fillId="5" borderId="71" xfId="18" applyFont="1" applyFill="1" applyBorder="1" applyAlignment="1" applyProtection="1">
      <alignment horizontal="center"/>
      <protection locked="0"/>
    </xf>
    <xf numFmtId="0" fontId="4" fillId="3" borderId="0" xfId="18" applyFont="1" applyFill="1" applyBorder="1" applyAlignment="1">
      <alignment horizontal="center"/>
      <protection/>
    </xf>
    <xf numFmtId="0" fontId="0" fillId="5" borderId="31" xfId="18" applyFont="1" applyFill="1" applyBorder="1" applyAlignment="1" applyProtection="1">
      <alignment horizontal="center"/>
      <protection locked="0"/>
    </xf>
    <xf numFmtId="0" fontId="0" fillId="5" borderId="58" xfId="18" applyFont="1" applyFill="1" applyBorder="1" applyAlignment="1" applyProtection="1">
      <alignment horizontal="center"/>
      <protection locked="0"/>
    </xf>
    <xf numFmtId="0" fontId="0" fillId="5" borderId="72" xfId="18" applyFont="1" applyFill="1" applyBorder="1" applyAlignment="1" applyProtection="1">
      <alignment horizontal="center"/>
      <protection locked="0"/>
    </xf>
    <xf numFmtId="0" fontId="0" fillId="3" borderId="0" xfId="18" applyFont="1" applyFill="1" applyBorder="1">
      <alignment/>
      <protection/>
    </xf>
    <xf numFmtId="0" fontId="12" fillId="6" borderId="0" xfId="18" applyFont="1" applyFill="1" applyAlignment="1">
      <alignment horizontal="center" vertical="center"/>
      <protection/>
    </xf>
    <xf numFmtId="0" fontId="4" fillId="6" borderId="0" xfId="18" applyFont="1" applyFill="1" applyAlignment="1">
      <alignment vertical="center"/>
      <protection/>
    </xf>
    <xf numFmtId="0" fontId="12" fillId="6" borderId="0" xfId="18" applyFont="1" applyFill="1" applyAlignment="1">
      <alignment horizontal="left" vertical="center"/>
      <protection/>
    </xf>
    <xf numFmtId="0" fontId="4" fillId="3" borderId="0" xfId="18" applyFont="1" applyFill="1" applyAlignment="1" applyProtection="1">
      <alignment vertical="center"/>
      <protection hidden="1"/>
    </xf>
    <xf numFmtId="0" fontId="0" fillId="3" borderId="0" xfId="18" applyFont="1" applyFill="1" applyAlignment="1">
      <alignment vertical="center"/>
      <protection/>
    </xf>
    <xf numFmtId="0" fontId="0" fillId="5" borderId="73" xfId="0" applyFont="1" applyFill="1" applyBorder="1" applyAlignment="1" applyProtection="1">
      <alignment/>
      <protection locked="0"/>
    </xf>
    <xf numFmtId="14" fontId="0" fillId="5" borderId="74" xfId="0" applyNumberFormat="1" applyFont="1" applyFill="1" applyBorder="1" applyAlignment="1" applyProtection="1">
      <alignment/>
      <protection locked="0"/>
    </xf>
    <xf numFmtId="0" fontId="0" fillId="5" borderId="74" xfId="0" applyFont="1" applyFill="1" applyBorder="1" applyAlignment="1" applyProtection="1">
      <alignment/>
      <protection locked="0"/>
    </xf>
    <xf numFmtId="14" fontId="0" fillId="5" borderId="24" xfId="0" applyNumberFormat="1" applyFont="1" applyFill="1" applyBorder="1" applyAlignment="1" applyProtection="1">
      <alignment/>
      <protection locked="0"/>
    </xf>
    <xf numFmtId="0" fontId="0" fillId="3" borderId="35" xfId="18" applyFont="1" applyFill="1" applyBorder="1" applyAlignment="1">
      <alignment horizontal="center"/>
      <protection/>
    </xf>
    <xf numFmtId="0" fontId="0" fillId="3" borderId="7" xfId="18" applyFont="1" applyFill="1" applyBorder="1" applyAlignment="1">
      <alignment horizontal="center"/>
      <protection/>
    </xf>
    <xf numFmtId="0" fontId="0" fillId="3" borderId="75" xfId="18" applyFont="1" applyFill="1" applyBorder="1" applyAlignment="1">
      <alignment horizontal="center"/>
      <protection/>
    </xf>
    <xf numFmtId="0" fontId="0" fillId="3" borderId="76" xfId="18" applyFont="1" applyFill="1" applyBorder="1" applyAlignment="1">
      <alignment horizontal="center"/>
      <protection/>
    </xf>
    <xf numFmtId="0" fontId="2" fillId="4" borderId="28" xfId="18" applyFont="1" applyFill="1" applyBorder="1" applyAlignment="1">
      <alignment horizontal="center"/>
      <protection/>
    </xf>
    <xf numFmtId="0" fontId="2" fillId="4" borderId="40" xfId="18" applyFont="1" applyFill="1" applyBorder="1" applyAlignment="1">
      <alignment horizontal="center" wrapText="1"/>
      <protection/>
    </xf>
    <xf numFmtId="0" fontId="2" fillId="4" borderId="77" xfId="18" applyFont="1" applyFill="1" applyBorder="1" applyAlignment="1">
      <alignment horizontal="center" wrapText="1"/>
      <protection/>
    </xf>
    <xf numFmtId="0" fontId="2" fillId="4" borderId="78" xfId="18" applyFont="1" applyFill="1" applyBorder="1" applyAlignment="1">
      <alignment horizontal="center" wrapText="1"/>
      <protection/>
    </xf>
    <xf numFmtId="0" fontId="2" fillId="4" borderId="79" xfId="18" applyFont="1" applyFill="1" applyBorder="1" applyAlignment="1">
      <alignment horizontal="center" wrapText="1"/>
      <protection/>
    </xf>
    <xf numFmtId="0" fontId="2" fillId="4" borderId="80" xfId="18" applyFont="1" applyFill="1" applyBorder="1" applyAlignment="1">
      <alignment horizontal="center" wrapText="1"/>
      <protection/>
    </xf>
    <xf numFmtId="0" fontId="2" fillId="4" borderId="81" xfId="18" applyFont="1" applyFill="1" applyBorder="1" applyAlignment="1">
      <alignment horizontal="center" wrapText="1"/>
      <protection/>
    </xf>
    <xf numFmtId="0" fontId="0" fillId="5" borderId="79" xfId="18" applyFont="1" applyFill="1" applyBorder="1" applyAlignment="1" applyProtection="1">
      <alignment horizontal="center"/>
      <protection locked="0"/>
    </xf>
    <xf numFmtId="0" fontId="0" fillId="5" borderId="80" xfId="18" applyFont="1" applyFill="1" applyBorder="1" applyAlignment="1" applyProtection="1">
      <alignment horizontal="center"/>
      <protection locked="0"/>
    </xf>
    <xf numFmtId="0" fontId="0" fillId="5" borderId="81" xfId="18" applyFont="1" applyFill="1" applyBorder="1" applyAlignment="1" applyProtection="1">
      <alignment horizontal="center"/>
      <protection locked="0"/>
    </xf>
    <xf numFmtId="0" fontId="2" fillId="3" borderId="0" xfId="18" applyFont="1" applyFill="1" applyBorder="1" applyAlignment="1">
      <alignment horizontal="left"/>
      <protection/>
    </xf>
    <xf numFmtId="0" fontId="0" fillId="3" borderId="0" xfId="18" applyFont="1" applyFill="1" applyBorder="1" applyAlignment="1" applyProtection="1">
      <alignment horizontal="center"/>
      <protection locked="0"/>
    </xf>
    <xf numFmtId="0" fontId="2" fillId="3" borderId="0" xfId="18" applyFont="1" applyFill="1" applyBorder="1" applyAlignment="1">
      <alignment horizontal="left" wrapText="1"/>
      <protection/>
    </xf>
    <xf numFmtId="0" fontId="0" fillId="5" borderId="82" xfId="18" applyFont="1" applyFill="1" applyBorder="1" applyAlignment="1" applyProtection="1">
      <alignment horizontal="left"/>
      <protection locked="0"/>
    </xf>
    <xf numFmtId="1" fontId="0" fillId="5" borderId="37" xfId="18" applyNumberFormat="1" applyFont="1" applyFill="1" applyBorder="1" applyAlignment="1" applyProtection="1">
      <alignment horizontal="center"/>
      <protection locked="0"/>
    </xf>
    <xf numFmtId="0" fontId="0" fillId="5" borderId="83" xfId="18" applyFont="1" applyFill="1" applyBorder="1" applyAlignment="1" applyProtection="1">
      <alignment horizontal="center"/>
      <protection hidden="1" locked="0"/>
    </xf>
    <xf numFmtId="0" fontId="0" fillId="3" borderId="84" xfId="18" applyFont="1" applyFill="1" applyBorder="1" applyAlignment="1" applyProtection="1">
      <alignment horizontal="center"/>
      <protection hidden="1"/>
    </xf>
    <xf numFmtId="0" fontId="4" fillId="0" borderId="19" xfId="18" applyFont="1" applyFill="1" applyBorder="1" applyAlignment="1" applyProtection="1">
      <alignment horizontal="center"/>
      <protection hidden="1"/>
    </xf>
    <xf numFmtId="0" fontId="4" fillId="0" borderId="6" xfId="18" applyFont="1" applyFill="1" applyBorder="1" applyAlignment="1" applyProtection="1">
      <alignment horizontal="left"/>
      <protection locked="0"/>
    </xf>
    <xf numFmtId="1" fontId="4" fillId="0" borderId="7" xfId="18" applyNumberFormat="1" applyFont="1" applyFill="1" applyBorder="1" applyAlignment="1" applyProtection="1">
      <alignment horizontal="center"/>
      <protection locked="0"/>
    </xf>
    <xf numFmtId="0" fontId="4" fillId="0" borderId="7" xfId="18" applyFont="1" applyFill="1" applyBorder="1" applyAlignment="1" applyProtection="1">
      <alignment horizontal="center"/>
      <protection hidden="1" locked="0"/>
    </xf>
    <xf numFmtId="0" fontId="4" fillId="0" borderId="8" xfId="18" applyFont="1" applyFill="1" applyBorder="1" applyAlignment="1" applyProtection="1">
      <alignment horizontal="center"/>
      <protection hidden="1"/>
    </xf>
    <xf numFmtId="0" fontId="0" fillId="0" borderId="85" xfId="18" applyFont="1" applyFill="1" applyBorder="1" applyAlignment="1" applyProtection="1">
      <alignment horizontal="center" vertical="center" wrapText="1"/>
      <protection locked="0"/>
    </xf>
    <xf numFmtId="0" fontId="0" fillId="0" borderId="86" xfId="18" applyFont="1" applyFill="1" applyBorder="1" applyAlignment="1" applyProtection="1">
      <alignment horizontal="center" vertical="center" wrapText="1"/>
      <protection locked="0"/>
    </xf>
    <xf numFmtId="0" fontId="0" fillId="0" borderId="87" xfId="18" applyFont="1" applyFill="1" applyBorder="1" applyAlignment="1" applyProtection="1">
      <alignment horizontal="center" vertical="center" wrapText="1"/>
      <protection locked="0"/>
    </xf>
    <xf numFmtId="0" fontId="0" fillId="0" borderId="39" xfId="18" applyFont="1" applyFill="1" applyBorder="1" applyAlignment="1" applyProtection="1">
      <alignment horizontal="center" vertical="center" wrapText="1"/>
      <protection locked="0"/>
    </xf>
    <xf numFmtId="0" fontId="0" fillId="0" borderId="0" xfId="18" applyFont="1" applyFill="1" applyBorder="1" applyAlignment="1" applyProtection="1">
      <alignment horizontal="center" vertical="center" wrapText="1"/>
      <protection locked="0"/>
    </xf>
    <xf numFmtId="0" fontId="0" fillId="0" borderId="88" xfId="18" applyFont="1" applyFill="1" applyBorder="1" applyAlignment="1" applyProtection="1">
      <alignment horizontal="center" vertical="center" wrapText="1"/>
      <protection locked="0"/>
    </xf>
    <xf numFmtId="0" fontId="0" fillId="0" borderId="89" xfId="18" applyFont="1" applyFill="1" applyBorder="1" applyAlignment="1" applyProtection="1">
      <alignment horizontal="center" vertical="center" wrapText="1"/>
      <protection locked="0"/>
    </xf>
    <xf numFmtId="0" fontId="0" fillId="0" borderId="90" xfId="18" applyFont="1" applyFill="1" applyBorder="1" applyAlignment="1" applyProtection="1">
      <alignment horizontal="center" vertical="center" wrapText="1"/>
      <protection locked="0"/>
    </xf>
    <xf numFmtId="0" fontId="0" fillId="0" borderId="91" xfId="18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Normál_szabiszamitas" xfId="18"/>
    <cellStyle name="Currency" xfId="19"/>
    <cellStyle name="Currency [0]" xfId="20"/>
    <cellStyle name="Percent" xfId="21"/>
  </cellStyles>
  <dxfs count="9">
    <dxf>
      <fill>
        <patternFill patternType="mediumGray"/>
      </fill>
      <border/>
    </dxf>
    <dxf>
      <fill>
        <patternFill patternType="lightGray"/>
      </fill>
      <border/>
    </dxf>
    <dxf>
      <fill>
        <patternFill patternType="gray125"/>
      </fill>
      <border/>
    </dxf>
    <dxf>
      <font>
        <b/>
        <i val="0"/>
        <color rgb="FFCCFFCC"/>
      </font>
      <fill>
        <patternFill patternType="solid">
          <bgColor rgb="FF003300"/>
        </patternFill>
      </fill>
      <border/>
    </dxf>
    <dxf>
      <font>
        <color auto="1"/>
      </font>
      <fill>
        <patternFill patternType="solid">
          <bgColor rgb="FF339966"/>
        </patternFill>
      </fill>
      <border/>
    </dxf>
    <dxf>
      <font>
        <color rgb="FFFFFFFF"/>
      </font>
      <fill>
        <patternFill patternType="solid">
          <bgColor rgb="FF003300"/>
        </patternFill>
      </fill>
      <border/>
    </dxf>
    <dxf>
      <font>
        <color auto="1"/>
      </font>
      <fill>
        <patternFill patternType="solid">
          <bgColor rgb="FFFF6600"/>
        </patternFill>
      </fill>
      <border/>
    </dxf>
    <dxf>
      <font>
        <b/>
        <i val="0"/>
        <color rgb="FFCCFFCC"/>
      </font>
      <fill>
        <patternFill>
          <bgColor rgb="FF0033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rgb="FF969696"/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0</xdr:row>
      <xdr:rowOff>76200</xdr:rowOff>
    </xdr:from>
    <xdr:to>
      <xdr:col>37</xdr:col>
      <xdr:colOff>85725</xdr:colOff>
      <xdr:row>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705350" y="76200"/>
          <a:ext cx="34385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0</xdr:row>
      <xdr:rowOff>76200</xdr:rowOff>
    </xdr:from>
    <xdr:to>
      <xdr:col>37</xdr:col>
      <xdr:colOff>85725</xdr:colOff>
      <xdr:row>2</xdr:row>
      <xdr:rowOff>95250</xdr:rowOff>
    </xdr:to>
    <xdr:sp>
      <xdr:nvSpPr>
        <xdr:cNvPr id="2" name="Rectangle 74"/>
        <xdr:cNvSpPr>
          <a:spLocks/>
        </xdr:cNvSpPr>
      </xdr:nvSpPr>
      <xdr:spPr>
        <a:xfrm>
          <a:off x="4705350" y="76200"/>
          <a:ext cx="3438525" cy="361950"/>
        </a:xfrm>
        <a:prstGeom prst="rect">
          <a:avLst/>
        </a:prstGeom>
        <a:noFill/>
        <a:ln w="9525" cmpd="sng">
          <a:solidFill>
            <a:srgbClr val="0033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28575</xdr:rowOff>
    </xdr:from>
    <xdr:to>
      <xdr:col>44</xdr:col>
      <xdr:colOff>57150</xdr:colOff>
      <xdr:row>19</xdr:row>
      <xdr:rowOff>95250</xdr:rowOff>
    </xdr:to>
    <xdr:sp>
      <xdr:nvSpPr>
        <xdr:cNvPr id="3" name="TextBox 123"/>
        <xdr:cNvSpPr txBox="1">
          <a:spLocks noChangeArrowheads="1"/>
        </xdr:cNvSpPr>
      </xdr:nvSpPr>
      <xdr:spPr>
        <a:xfrm>
          <a:off x="2571750" y="3038475"/>
          <a:ext cx="68770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Az ingyenes változat csak 5 személy szabadságait kezeli.
Ez a tájékoztatás nem kerül nyomtatásra.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tekonysag.hu/" TargetMode="External" /><Relationship Id="rId2" Type="http://schemas.openxmlformats.org/officeDocument/2006/relationships/hyperlink" Target="mailto:tz@hatekonysag.hu" TargetMode="External" /><Relationship Id="rId3" Type="http://schemas.openxmlformats.org/officeDocument/2006/relationships/hyperlink" Target="http://szabadsag.net/arszabas.php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1:E47"/>
  <sheetViews>
    <sheetView workbookViewId="0" topLeftCell="A1">
      <selection activeCell="B5" sqref="B5:E5"/>
    </sheetView>
  </sheetViews>
  <sheetFormatPr defaultColWidth="9.140625" defaultRowHeight="12.75" zeroHeight="1"/>
  <cols>
    <col min="1" max="1" width="9.140625" style="50" customWidth="1"/>
    <col min="2" max="2" width="17.28125" style="3" customWidth="1"/>
    <col min="3" max="3" width="17.00390625" style="3" customWidth="1"/>
    <col min="4" max="4" width="21.00390625" style="3" customWidth="1"/>
    <col min="5" max="5" width="23.140625" style="3" customWidth="1"/>
    <col min="6" max="6" width="9.140625" style="50" customWidth="1"/>
    <col min="7" max="7" width="100.7109375" style="50" customWidth="1"/>
    <col min="8" max="16384" width="0" style="0" hidden="1" customWidth="1"/>
  </cols>
  <sheetData>
    <row r="1" spans="2:5" ht="12.75">
      <c r="B1" s="122"/>
      <c r="C1" s="122"/>
      <c r="D1" s="122"/>
      <c r="E1" s="122"/>
    </row>
    <row r="2" spans="2:5" ht="23.25" customHeight="1" thickBot="1">
      <c r="B2" s="61" t="s">
        <v>36</v>
      </c>
      <c r="C2" s="61" t="s">
        <v>35</v>
      </c>
      <c r="D2" s="62" t="s">
        <v>34</v>
      </c>
      <c r="E2" s="62" t="s">
        <v>33</v>
      </c>
    </row>
    <row r="3" spans="2:5" ht="27.75" customHeight="1" thickTop="1">
      <c r="B3" s="122"/>
      <c r="C3" s="122"/>
      <c r="D3" s="122"/>
      <c r="E3" s="122"/>
    </row>
    <row r="4" spans="2:5" ht="24" customHeight="1">
      <c r="B4" s="123" t="s">
        <v>32</v>
      </c>
      <c r="C4" s="123"/>
      <c r="D4" s="123"/>
      <c r="E4" s="123"/>
    </row>
    <row r="5" spans="2:5" ht="28.5" customHeight="1">
      <c r="B5" s="124" t="s">
        <v>182</v>
      </c>
      <c r="C5" s="124"/>
      <c r="D5" s="124"/>
      <c r="E5" s="124"/>
    </row>
    <row r="6" spans="2:5" ht="36.75" customHeight="1">
      <c r="B6" s="121" t="s">
        <v>38</v>
      </c>
      <c r="C6" s="121"/>
      <c r="D6" s="121"/>
      <c r="E6" s="121"/>
    </row>
    <row r="7" spans="2:5" ht="12.75">
      <c r="B7" s="126" t="s">
        <v>155</v>
      </c>
      <c r="C7" s="126"/>
      <c r="D7" s="126"/>
      <c r="E7" s="126"/>
    </row>
    <row r="8" spans="2:5" ht="12.75">
      <c r="B8" s="125"/>
      <c r="C8" s="125"/>
      <c r="D8" s="125"/>
      <c r="E8" s="125"/>
    </row>
    <row r="9" spans="2:5" ht="12.75">
      <c r="B9" s="125" t="s">
        <v>177</v>
      </c>
      <c r="C9" s="125"/>
      <c r="D9" s="125"/>
      <c r="E9" s="125"/>
    </row>
    <row r="10" spans="2:5" ht="12.75">
      <c r="B10" s="125" t="s">
        <v>178</v>
      </c>
      <c r="C10" s="125"/>
      <c r="D10" s="125"/>
      <c r="E10" s="125"/>
    </row>
    <row r="11" spans="2:5" ht="12.75">
      <c r="B11" s="125" t="s">
        <v>179</v>
      </c>
      <c r="C11" s="125"/>
      <c r="D11" s="125"/>
      <c r="E11" s="125"/>
    </row>
    <row r="12" spans="2:5" ht="12.75">
      <c r="B12" s="125"/>
      <c r="C12" s="125"/>
      <c r="D12" s="125"/>
      <c r="E12" s="125"/>
    </row>
    <row r="13" spans="2:5" ht="27.75" customHeight="1">
      <c r="B13" s="125" t="s">
        <v>156</v>
      </c>
      <c r="C13" s="125"/>
      <c r="D13" s="125"/>
      <c r="E13" s="125"/>
    </row>
    <row r="14" spans="2:5" ht="12.75">
      <c r="B14" s="125"/>
      <c r="C14" s="125"/>
      <c r="D14" s="125"/>
      <c r="E14" s="125"/>
    </row>
    <row r="15" spans="2:5" ht="37.5" customHeight="1">
      <c r="B15" s="121" t="s">
        <v>39</v>
      </c>
      <c r="C15" s="121"/>
      <c r="D15" s="121"/>
      <c r="E15" s="121"/>
    </row>
    <row r="16" spans="2:5" ht="24" customHeight="1">
      <c r="B16" s="121" t="s">
        <v>44</v>
      </c>
      <c r="C16" s="121"/>
      <c r="D16" s="121"/>
      <c r="E16" s="121"/>
    </row>
    <row r="17" spans="2:5" ht="12.75">
      <c r="B17" s="121" t="s">
        <v>157</v>
      </c>
      <c r="C17" s="121" t="s">
        <v>40</v>
      </c>
      <c r="D17" s="121" t="s">
        <v>40</v>
      </c>
      <c r="E17" s="121" t="s">
        <v>40</v>
      </c>
    </row>
    <row r="18" spans="2:5" ht="12.75">
      <c r="B18" s="121" t="s">
        <v>41</v>
      </c>
      <c r="C18" s="121" t="s">
        <v>41</v>
      </c>
      <c r="D18" s="121" t="s">
        <v>41</v>
      </c>
      <c r="E18" s="121" t="s">
        <v>41</v>
      </c>
    </row>
    <row r="19" spans="2:5" ht="12.75" customHeight="1">
      <c r="B19" s="121"/>
      <c r="C19" s="121"/>
      <c r="D19" s="121"/>
      <c r="E19" s="121"/>
    </row>
    <row r="20" spans="2:5" ht="27" customHeight="1">
      <c r="B20" s="223" t="s">
        <v>181</v>
      </c>
      <c r="C20" s="223"/>
      <c r="D20" s="223"/>
      <c r="E20" s="223"/>
    </row>
    <row r="21" spans="2:5" ht="12" customHeight="1">
      <c r="B21" s="119" t="s">
        <v>180</v>
      </c>
      <c r="C21" s="119"/>
      <c r="D21" s="119"/>
      <c r="E21" s="119"/>
    </row>
    <row r="22" spans="2:5" ht="16.5" customHeight="1">
      <c r="B22" s="121"/>
      <c r="C22" s="121"/>
      <c r="D22" s="121"/>
      <c r="E22" s="121"/>
    </row>
    <row r="23" spans="2:5" ht="12.75">
      <c r="B23" s="121" t="s">
        <v>36</v>
      </c>
      <c r="C23" s="121" t="s">
        <v>36</v>
      </c>
      <c r="D23" s="121" t="s">
        <v>36</v>
      </c>
      <c r="E23" s="121" t="s">
        <v>36</v>
      </c>
    </row>
    <row r="24" spans="2:5" ht="12.75">
      <c r="B24" s="121" t="s">
        <v>42</v>
      </c>
      <c r="C24" s="121" t="s">
        <v>42</v>
      </c>
      <c r="D24" s="121" t="s">
        <v>42</v>
      </c>
      <c r="E24" s="121" t="s">
        <v>42</v>
      </c>
    </row>
    <row r="25" spans="2:5" ht="12.75">
      <c r="B25" s="121" t="s">
        <v>153</v>
      </c>
      <c r="C25" s="121" t="s">
        <v>43</v>
      </c>
      <c r="D25" s="121" t="s">
        <v>43</v>
      </c>
      <c r="E25" s="121" t="s">
        <v>43</v>
      </c>
    </row>
    <row r="26" spans="2:5" ht="12.75">
      <c r="B26" s="121"/>
      <c r="C26" s="121"/>
      <c r="D26" s="121"/>
      <c r="E26" s="121"/>
    </row>
    <row r="27" spans="2:5" ht="12.75" customHeight="1" thickBot="1">
      <c r="B27" s="127" t="s">
        <v>154</v>
      </c>
      <c r="C27" s="127"/>
      <c r="D27" s="127"/>
      <c r="E27" s="127"/>
    </row>
    <row r="28" spans="2:5" ht="99.75" customHeight="1">
      <c r="B28" s="50"/>
      <c r="C28" s="50"/>
      <c r="D28" s="50"/>
      <c r="E28" s="50"/>
    </row>
    <row r="29" spans="2:5" ht="12.75" hidden="1">
      <c r="B29" s="121"/>
      <c r="C29" s="121"/>
      <c r="D29" s="121"/>
      <c r="E29" s="121"/>
    </row>
    <row r="30" spans="2:5" ht="12.75" hidden="1">
      <c r="B30" s="121"/>
      <c r="C30" s="121"/>
      <c r="D30" s="121"/>
      <c r="E30" s="121"/>
    </row>
    <row r="31" spans="2:5" ht="12.75" hidden="1">
      <c r="B31" s="121"/>
      <c r="C31" s="121"/>
      <c r="D31" s="121"/>
      <c r="E31" s="121"/>
    </row>
    <row r="32" spans="2:5" ht="12.75" hidden="1">
      <c r="B32" s="121"/>
      <c r="C32" s="121"/>
      <c r="D32" s="121"/>
      <c r="E32" s="121"/>
    </row>
    <row r="33" spans="2:5" ht="12.75" hidden="1">
      <c r="B33" s="121"/>
      <c r="C33" s="121"/>
      <c r="D33" s="121"/>
      <c r="E33" s="121"/>
    </row>
    <row r="34" spans="2:5" ht="12.75" hidden="1">
      <c r="B34" s="121"/>
      <c r="C34" s="121"/>
      <c r="D34" s="121"/>
      <c r="E34" s="121"/>
    </row>
    <row r="35" spans="2:5" ht="12.75" hidden="1">
      <c r="B35" s="121"/>
      <c r="C35" s="121"/>
      <c r="D35" s="121"/>
      <c r="E35" s="121"/>
    </row>
    <row r="36" spans="2:5" ht="12.75" hidden="1">
      <c r="B36" s="121"/>
      <c r="C36" s="121"/>
      <c r="D36" s="121"/>
      <c r="E36" s="121"/>
    </row>
    <row r="37" spans="2:5" ht="12.75" hidden="1">
      <c r="B37" s="121"/>
      <c r="C37" s="121"/>
      <c r="D37" s="121"/>
      <c r="E37" s="121"/>
    </row>
    <row r="38" spans="2:5" ht="12.75">
      <c r="B38" s="50"/>
      <c r="C38" s="50"/>
      <c r="D38" s="50"/>
      <c r="E38" s="50"/>
    </row>
    <row r="39" spans="2:5" ht="12.75">
      <c r="B39" s="50"/>
      <c r="C39" s="50"/>
      <c r="D39" s="50"/>
      <c r="E39" s="50"/>
    </row>
    <row r="40" spans="2:5" ht="12.75">
      <c r="B40" s="50"/>
      <c r="C40" s="50"/>
      <c r="D40" s="50"/>
      <c r="E40" s="50"/>
    </row>
    <row r="41" spans="2:5" ht="12.75">
      <c r="B41" s="50"/>
      <c r="C41" s="50"/>
      <c r="D41" s="50"/>
      <c r="E41" s="50"/>
    </row>
    <row r="42" spans="2:5" ht="12.75">
      <c r="B42" s="50"/>
      <c r="C42" s="50"/>
      <c r="D42" s="50"/>
      <c r="E42" s="50"/>
    </row>
    <row r="43" spans="2:5" ht="12.75">
      <c r="B43" s="50"/>
      <c r="C43" s="50"/>
      <c r="D43" s="50"/>
      <c r="E43" s="50"/>
    </row>
    <row r="44" spans="2:5" ht="12.75">
      <c r="B44" s="50"/>
      <c r="C44" s="50"/>
      <c r="D44" s="50"/>
      <c r="E44" s="50"/>
    </row>
    <row r="45" spans="2:5" ht="12.75">
      <c r="B45" s="50"/>
      <c r="C45" s="50"/>
      <c r="D45" s="50"/>
      <c r="E45" s="50"/>
    </row>
    <row r="46" spans="2:5" ht="12.75">
      <c r="B46" s="50"/>
      <c r="C46" s="50"/>
      <c r="D46" s="50"/>
      <c r="E46" s="50"/>
    </row>
    <row r="47" spans="2:5" ht="12.75">
      <c r="B47" s="50"/>
      <c r="C47" s="50"/>
      <c r="D47" s="50"/>
      <c r="E47" s="50"/>
    </row>
    <row r="48" ht="12.75"/>
    <row r="49" ht="12.75"/>
  </sheetData>
  <sheetProtection password="FFC6" sheet="1" objects="1" scenarios="1"/>
  <mergeCells count="35">
    <mergeCell ref="B20:E20"/>
    <mergeCell ref="B37:E37"/>
    <mergeCell ref="B1:E1"/>
    <mergeCell ref="B32:E32"/>
    <mergeCell ref="B33:E33"/>
    <mergeCell ref="B34:E34"/>
    <mergeCell ref="B35:E35"/>
    <mergeCell ref="B29:E29"/>
    <mergeCell ref="B30:E30"/>
    <mergeCell ref="B31:E31"/>
    <mergeCell ref="B25:E25"/>
    <mergeCell ref="B26:E26"/>
    <mergeCell ref="B27:E27"/>
    <mergeCell ref="B36:E36"/>
    <mergeCell ref="B22:E22"/>
    <mergeCell ref="B23:E23"/>
    <mergeCell ref="B24:E24"/>
    <mergeCell ref="B19:E19"/>
    <mergeCell ref="B21:E21"/>
    <mergeCell ref="B7:E7"/>
    <mergeCell ref="B9:E9"/>
    <mergeCell ref="B10:E10"/>
    <mergeCell ref="B11:E11"/>
    <mergeCell ref="B12:E12"/>
    <mergeCell ref="B13:E13"/>
    <mergeCell ref="B17:E17"/>
    <mergeCell ref="B18:E18"/>
    <mergeCell ref="B15:E15"/>
    <mergeCell ref="B16:E16"/>
    <mergeCell ref="B3:E3"/>
    <mergeCell ref="B4:E4"/>
    <mergeCell ref="B5:E5"/>
    <mergeCell ref="B6:E6"/>
    <mergeCell ref="B14:E14"/>
    <mergeCell ref="B8:E8"/>
  </mergeCells>
  <hyperlinks>
    <hyperlink ref="E2" r:id="rId1" display="www.hatekonysag.hu"/>
    <hyperlink ref="D2" r:id="rId2" display="tz@hatekonysag.hu"/>
    <hyperlink ref="B21" r:id="rId3" display="http://szabadsag.net/arszabas.php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8"/>
  <dimension ref="A1:E33"/>
  <sheetViews>
    <sheetView showRowColHeaders="0" workbookViewId="0" topLeftCell="A1">
      <selection activeCell="E11" sqref="E11"/>
    </sheetView>
  </sheetViews>
  <sheetFormatPr defaultColWidth="9.140625" defaultRowHeight="12.75" zeroHeight="1"/>
  <cols>
    <col min="1" max="1" width="9.140625" style="50" customWidth="1"/>
    <col min="2" max="2" width="39.8515625" style="50" customWidth="1"/>
    <col min="3" max="3" width="9.140625" style="50" customWidth="1"/>
    <col min="4" max="4" width="8.8515625" style="50" customWidth="1"/>
    <col min="5" max="5" width="9.140625" style="50" customWidth="1"/>
    <col min="6" max="16384" width="0" style="50" hidden="1" customWidth="1"/>
  </cols>
  <sheetData>
    <row r="1" spans="1:5" ht="12.75">
      <c r="A1" s="163"/>
      <c r="B1" s="163"/>
      <c r="C1" s="163"/>
      <c r="D1" s="163"/>
      <c r="E1" s="163"/>
    </row>
    <row r="2" spans="1:5" ht="12.75">
      <c r="A2" s="163"/>
      <c r="B2" s="164" t="s">
        <v>166</v>
      </c>
      <c r="C2" s="163"/>
      <c r="D2" s="163"/>
      <c r="E2" s="163"/>
    </row>
    <row r="3" spans="1:5" ht="12.75">
      <c r="A3" s="163"/>
      <c r="B3" s="164"/>
      <c r="C3" s="163"/>
      <c r="D3" s="163"/>
      <c r="E3" s="163"/>
    </row>
    <row r="4" spans="1:5" ht="12.75" hidden="1">
      <c r="A4" s="163"/>
      <c r="B4" s="165" t="s">
        <v>0</v>
      </c>
      <c r="C4" s="163"/>
      <c r="D4" s="163"/>
      <c r="E4" s="163"/>
    </row>
    <row r="5" spans="1:5" ht="12.75">
      <c r="A5" s="163"/>
      <c r="B5" s="166"/>
      <c r="C5" s="163"/>
      <c r="D5" s="163"/>
      <c r="E5" s="163"/>
    </row>
    <row r="6" spans="1:5" ht="12.75">
      <c r="A6" s="163"/>
      <c r="B6" s="166"/>
      <c r="C6" s="163"/>
      <c r="D6" s="163"/>
      <c r="E6" s="163"/>
    </row>
    <row r="7" spans="1:5" ht="12.75">
      <c r="A7" s="163"/>
      <c r="B7" s="166"/>
      <c r="C7" s="163"/>
      <c r="D7" s="163"/>
      <c r="E7" s="163"/>
    </row>
    <row r="8" spans="1:5" ht="12.75">
      <c r="A8" s="163"/>
      <c r="B8" s="166"/>
      <c r="C8" s="163"/>
      <c r="D8" s="163"/>
      <c r="E8" s="163"/>
    </row>
    <row r="9" spans="1:5" ht="12.75">
      <c r="A9" s="163"/>
      <c r="B9" s="166"/>
      <c r="C9" s="163"/>
      <c r="D9" s="163"/>
      <c r="E9" s="163"/>
    </row>
    <row r="10" spans="1:5" ht="12.75">
      <c r="A10" s="163"/>
      <c r="B10" s="166"/>
      <c r="C10" s="163"/>
      <c r="D10" s="163"/>
      <c r="E10" s="163"/>
    </row>
    <row r="11" spans="1:5" ht="12.75">
      <c r="A11" s="163"/>
      <c r="B11" s="166"/>
      <c r="C11" s="163"/>
      <c r="D11" s="163"/>
      <c r="E11" s="163"/>
    </row>
    <row r="12" spans="1:5" ht="12.75">
      <c r="A12" s="163"/>
      <c r="B12" s="166"/>
      <c r="C12" s="163"/>
      <c r="D12" s="163"/>
      <c r="E12" s="163"/>
    </row>
    <row r="13" spans="1:5" ht="12.75">
      <c r="A13" s="163"/>
      <c r="B13" s="166"/>
      <c r="C13" s="163"/>
      <c r="D13" s="163"/>
      <c r="E13" s="163"/>
    </row>
    <row r="14" spans="1:5" ht="12.75">
      <c r="A14" s="163"/>
      <c r="B14" s="166"/>
      <c r="C14" s="163"/>
      <c r="D14" s="163"/>
      <c r="E14" s="163"/>
    </row>
    <row r="15" spans="1:5" ht="12.75">
      <c r="A15" s="163"/>
      <c r="B15" s="166"/>
      <c r="C15" s="163"/>
      <c r="D15" s="163"/>
      <c r="E15" s="163"/>
    </row>
    <row r="16" spans="1:5" ht="12.75">
      <c r="A16" s="163"/>
      <c r="B16" s="166"/>
      <c r="C16" s="163"/>
      <c r="D16" s="163"/>
      <c r="E16" s="163"/>
    </row>
    <row r="17" spans="1:5" ht="12.75">
      <c r="A17" s="163"/>
      <c r="B17" s="166"/>
      <c r="C17" s="163"/>
      <c r="D17" s="163"/>
      <c r="E17" s="163"/>
    </row>
    <row r="18" spans="1:5" ht="12.75">
      <c r="A18" s="163"/>
      <c r="B18" s="166"/>
      <c r="C18" s="163"/>
      <c r="D18" s="163"/>
      <c r="E18" s="163"/>
    </row>
    <row r="19" spans="1:5" ht="12.75">
      <c r="A19" s="163"/>
      <c r="B19" s="166"/>
      <c r="C19" s="163"/>
      <c r="D19" s="163"/>
      <c r="E19" s="163"/>
    </row>
    <row r="20" spans="1:5" ht="12.75">
      <c r="A20" s="163"/>
      <c r="B20" s="166"/>
      <c r="C20" s="163"/>
      <c r="D20" s="163"/>
      <c r="E20" s="163"/>
    </row>
    <row r="21" spans="1:5" ht="12.75">
      <c r="A21" s="163"/>
      <c r="B21" s="166"/>
      <c r="C21" s="163"/>
      <c r="D21" s="163"/>
      <c r="E21" s="163"/>
    </row>
    <row r="22" spans="1:5" ht="12.75">
      <c r="A22" s="163"/>
      <c r="B22" s="166"/>
      <c r="C22" s="163"/>
      <c r="D22" s="163"/>
      <c r="E22" s="163"/>
    </row>
    <row r="23" spans="1:5" ht="12.75">
      <c r="A23" s="163"/>
      <c r="B23" s="166"/>
      <c r="C23" s="163"/>
      <c r="D23" s="163"/>
      <c r="E23" s="163"/>
    </row>
    <row r="24" spans="1:5" ht="12.75">
      <c r="A24" s="163"/>
      <c r="B24" s="166"/>
      <c r="C24" s="163"/>
      <c r="D24" s="163"/>
      <c r="E24" s="163"/>
    </row>
    <row r="25" spans="1:5" ht="12.75">
      <c r="A25" s="163"/>
      <c r="B25" s="166"/>
      <c r="C25" s="163"/>
      <c r="D25" s="163"/>
      <c r="E25" s="163"/>
    </row>
    <row r="26" spans="1:5" ht="12.75">
      <c r="A26" s="163"/>
      <c r="B26" s="166"/>
      <c r="C26" s="163"/>
      <c r="D26" s="163"/>
      <c r="E26" s="163"/>
    </row>
    <row r="27" spans="1:5" ht="12.75">
      <c r="A27" s="163"/>
      <c r="B27" s="166"/>
      <c r="C27" s="163"/>
      <c r="D27" s="163"/>
      <c r="E27" s="163"/>
    </row>
    <row r="28" spans="1:5" ht="12.75">
      <c r="A28" s="163"/>
      <c r="B28" s="166"/>
      <c r="C28" s="163"/>
      <c r="D28" s="163"/>
      <c r="E28" s="163"/>
    </row>
    <row r="29" spans="1:5" ht="12.75">
      <c r="A29" s="163"/>
      <c r="B29" s="166"/>
      <c r="C29" s="163"/>
      <c r="D29" s="163"/>
      <c r="E29" s="163"/>
    </row>
    <row r="30" spans="1:5" ht="12.75">
      <c r="A30" s="163"/>
      <c r="B30" s="166"/>
      <c r="C30" s="163"/>
      <c r="D30" s="163"/>
      <c r="E30" s="163"/>
    </row>
    <row r="31" spans="1:5" ht="12.75">
      <c r="A31" s="163"/>
      <c r="B31" s="163"/>
      <c r="C31" s="163"/>
      <c r="D31" s="163"/>
      <c r="E31" s="163"/>
    </row>
    <row r="32" spans="1:5" ht="12.75">
      <c r="A32" s="163"/>
      <c r="B32" s="163"/>
      <c r="C32" s="163"/>
      <c r="D32" s="163"/>
      <c r="E32" s="163"/>
    </row>
    <row r="33" spans="1:5" ht="12.75">
      <c r="A33" s="163"/>
      <c r="B33" s="163"/>
      <c r="C33" s="163"/>
      <c r="D33" s="163"/>
      <c r="E33" s="163"/>
    </row>
  </sheetData>
  <sheetProtection/>
  <mergeCells count="1">
    <mergeCell ref="B2:B3"/>
  </mergeCells>
  <dataValidations count="1">
    <dataValidation type="list" allowBlank="1" showInputMessage="1" showErrorMessage="1" sqref="D5">
      <formula1>reszlegek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7"/>
  <dimension ref="B2:M39"/>
  <sheetViews>
    <sheetView showRowColHeaders="0" tabSelected="1" workbookViewId="0" topLeftCell="A1">
      <selection activeCell="C8" sqref="C8"/>
    </sheetView>
  </sheetViews>
  <sheetFormatPr defaultColWidth="9.140625" defaultRowHeight="12.75"/>
  <cols>
    <col min="1" max="1" width="3.00390625" style="46" customWidth="1"/>
    <col min="2" max="2" width="30.57421875" style="46" customWidth="1"/>
    <col min="3" max="3" width="9.7109375" style="46" customWidth="1"/>
    <col min="4" max="8" width="6.140625" style="46" customWidth="1"/>
    <col min="9" max="9" width="6.28125" style="46" customWidth="1"/>
    <col min="10" max="10" width="14.8515625" style="46" customWidth="1"/>
    <col min="11" max="11" width="14.7109375" style="46" customWidth="1"/>
    <col min="12" max="12" width="13.8515625" style="46" customWidth="1"/>
    <col min="13" max="13" width="6.00390625" style="120" customWidth="1"/>
    <col min="14" max="14" width="5.8515625" style="46" customWidth="1"/>
    <col min="15" max="15" width="12.28125" style="46" customWidth="1"/>
    <col min="16" max="16" width="14.140625" style="46" customWidth="1"/>
    <col min="17" max="16384" width="9.140625" style="46" customWidth="1"/>
  </cols>
  <sheetData>
    <row r="1" ht="12.75"/>
    <row r="2" spans="2:13" s="183" customFormat="1" ht="21.75" customHeight="1">
      <c r="B2" s="179" t="s">
        <v>173</v>
      </c>
      <c r="C2" s="179"/>
      <c r="D2" s="179"/>
      <c r="E2" s="180"/>
      <c r="F2" s="181">
        <f>időskála!H2</f>
        <v>2007</v>
      </c>
      <c r="G2" s="180"/>
      <c r="H2" s="180"/>
      <c r="I2" s="180"/>
      <c r="J2" s="180"/>
      <c r="K2" s="180"/>
      <c r="L2" s="180"/>
      <c r="M2" s="182"/>
    </row>
    <row r="3" ht="13.5" thickBot="1"/>
    <row r="4" spans="2:12" ht="15" customHeight="1">
      <c r="B4" s="130" t="s">
        <v>4</v>
      </c>
      <c r="C4" s="128" t="s">
        <v>49</v>
      </c>
      <c r="D4" s="134" t="s">
        <v>50</v>
      </c>
      <c r="E4" s="134"/>
      <c r="F4" s="134"/>
      <c r="G4" s="134"/>
      <c r="H4" s="134"/>
      <c r="I4" s="66" t="s">
        <v>160</v>
      </c>
      <c r="J4" s="128" t="s">
        <v>163</v>
      </c>
      <c r="K4" s="66" t="s">
        <v>164</v>
      </c>
      <c r="L4" s="132" t="s">
        <v>25</v>
      </c>
    </row>
    <row r="5" spans="2:12" ht="13.5" thickBot="1">
      <c r="B5" s="131"/>
      <c r="C5" s="129"/>
      <c r="D5" s="75">
        <v>1</v>
      </c>
      <c r="E5" s="75">
        <v>2</v>
      </c>
      <c r="F5" s="75">
        <v>3</v>
      </c>
      <c r="G5" s="75">
        <v>4</v>
      </c>
      <c r="H5" s="75">
        <v>5</v>
      </c>
      <c r="I5" s="76" t="s">
        <v>159</v>
      </c>
      <c r="J5" s="129"/>
      <c r="K5" s="76" t="s">
        <v>165</v>
      </c>
      <c r="L5" s="133"/>
    </row>
    <row r="6" spans="2:13" ht="12.75">
      <c r="B6" s="67" t="s">
        <v>167</v>
      </c>
      <c r="C6" s="68"/>
      <c r="D6" s="68"/>
      <c r="E6" s="68"/>
      <c r="F6" s="68"/>
      <c r="G6" s="68"/>
      <c r="H6" s="68"/>
      <c r="I6" s="69"/>
      <c r="J6" s="68"/>
      <c r="K6" s="69"/>
      <c r="L6" s="47">
        <f>IF(B6="","",INDEX(korszabadsag,MATCH(kivalasztottev-C6,korok,1))+IF(I6="i",INDEX(gyerekszabadsag,MATCH(COUNTIF($D6:$H6,"&gt;"&amp;kivalasztottev-gyerekmaxkor),gyerekek,1)),0)+J6+K6)</f>
        <v>30</v>
      </c>
      <c r="M6" s="120">
        <v>1</v>
      </c>
    </row>
    <row r="7" spans="2:13" ht="12.75">
      <c r="B7" s="70" t="s">
        <v>168</v>
      </c>
      <c r="C7" s="71"/>
      <c r="D7" s="71"/>
      <c r="E7" s="71"/>
      <c r="F7" s="71"/>
      <c r="G7" s="71"/>
      <c r="H7" s="71"/>
      <c r="I7" s="72"/>
      <c r="J7" s="71"/>
      <c r="K7" s="72"/>
      <c r="L7" s="48">
        <f>IF(B7="","",INDEX(korszabadsag,MATCH(kivalasztottev-C7,korok,1))+IF(I7="i",INDEX(gyerekszabadsag,MATCH(COUNTIF($D7:$H7,"&gt;"&amp;kivalasztottev-gyerekmaxkor),gyerekek,1)),0)+J7+K7)</f>
        <v>30</v>
      </c>
      <c r="M7" s="120">
        <v>2</v>
      </c>
    </row>
    <row r="8" spans="2:13" ht="12.75">
      <c r="B8" s="70" t="s">
        <v>169</v>
      </c>
      <c r="C8" s="71"/>
      <c r="D8" s="71"/>
      <c r="E8" s="71"/>
      <c r="F8" s="71"/>
      <c r="G8" s="71"/>
      <c r="H8" s="71"/>
      <c r="I8" s="72"/>
      <c r="J8" s="71"/>
      <c r="K8" s="72"/>
      <c r="L8" s="48">
        <f>IF(B8="","",INDEX(korszabadsag,MATCH(kivalasztottev-C8,korok,1))+IF(I8="i",INDEX(gyerekszabadsag,MATCH(COUNTIF($D8:$H8,"&gt;"&amp;kivalasztottev-gyerekmaxkor),gyerekek,1)),0)+J8+K8)</f>
        <v>30</v>
      </c>
      <c r="M8" s="120">
        <v>3</v>
      </c>
    </row>
    <row r="9" spans="2:13" ht="12.75">
      <c r="B9" s="70" t="s">
        <v>170</v>
      </c>
      <c r="C9" s="71"/>
      <c r="D9" s="71"/>
      <c r="E9" s="71"/>
      <c r="F9" s="71"/>
      <c r="G9" s="71"/>
      <c r="H9" s="71"/>
      <c r="I9" s="72"/>
      <c r="J9" s="71"/>
      <c r="K9" s="72"/>
      <c r="L9" s="48">
        <f>IF(B9="","",INDEX(korszabadsag,MATCH(kivalasztottev-C9,korok,1))+IF(I9="i",INDEX(gyerekszabadsag,MATCH(COUNTIF($D9:$H9,"&gt;"&amp;kivalasztottev-gyerekmaxkor),gyerekek,1)),0)+J9+K9)</f>
        <v>30</v>
      </c>
      <c r="M9" s="120">
        <v>4</v>
      </c>
    </row>
    <row r="10" spans="2:13" ht="12.75">
      <c r="B10" s="205" t="s">
        <v>171</v>
      </c>
      <c r="C10" s="206"/>
      <c r="D10" s="206"/>
      <c r="E10" s="206"/>
      <c r="F10" s="206"/>
      <c r="G10" s="206"/>
      <c r="H10" s="206"/>
      <c r="I10" s="207"/>
      <c r="J10" s="206"/>
      <c r="K10" s="207"/>
      <c r="L10" s="208">
        <f>IF(B10="","",INDEX(korszabadsag,MATCH(kivalasztottev-C10,korok,1))+IF(I10="i",INDEX(gyerekszabadsag,MATCH(COUNTIF($D10:$H10,"&gt;"&amp;kivalasztottev-gyerekmaxkor),gyerekek,1)),0)+J10+K10)</f>
        <v>30</v>
      </c>
      <c r="M10" s="120">
        <v>5</v>
      </c>
    </row>
    <row r="11" spans="2:12" ht="12.75" customHeight="1">
      <c r="B11" s="214" t="s">
        <v>176</v>
      </c>
      <c r="C11" s="215"/>
      <c r="D11" s="215"/>
      <c r="E11" s="215"/>
      <c r="F11" s="215"/>
      <c r="G11" s="215"/>
      <c r="H11" s="215"/>
      <c r="I11" s="215"/>
      <c r="J11" s="215"/>
      <c r="K11" s="216"/>
      <c r="L11" s="209"/>
    </row>
    <row r="12" spans="2:12" ht="12.75">
      <c r="B12" s="217"/>
      <c r="C12" s="218"/>
      <c r="D12" s="218"/>
      <c r="E12" s="218"/>
      <c r="F12" s="218"/>
      <c r="G12" s="218"/>
      <c r="H12" s="218"/>
      <c r="I12" s="218"/>
      <c r="J12" s="218"/>
      <c r="K12" s="219"/>
      <c r="L12" s="209"/>
    </row>
    <row r="13" spans="2:12" ht="12.75">
      <c r="B13" s="220"/>
      <c r="C13" s="221"/>
      <c r="D13" s="221"/>
      <c r="E13" s="221"/>
      <c r="F13" s="221"/>
      <c r="G13" s="221"/>
      <c r="H13" s="221"/>
      <c r="I13" s="221"/>
      <c r="J13" s="221"/>
      <c r="K13" s="222"/>
      <c r="L13" s="209"/>
    </row>
    <row r="14" spans="2:12" ht="13.5" thickBot="1">
      <c r="B14" s="210"/>
      <c r="C14" s="211"/>
      <c r="D14" s="211"/>
      <c r="E14" s="211"/>
      <c r="F14" s="211"/>
      <c r="G14" s="211"/>
      <c r="H14" s="211"/>
      <c r="I14" s="212"/>
      <c r="J14" s="211"/>
      <c r="K14" s="212"/>
      <c r="L14" s="213"/>
    </row>
    <row r="15" ht="12.75">
      <c r="L15" s="49">
        <f>IF(C15=0,"",IF(#REF!="i",COUNTIF(D15:H15,kivalasztottev)*apanapok,0)+INDEX(korszabadsag,MATCH(kivalasztottev-C15,korok,1))+INDEX(gyerekszabadsag,MATCH(COUNTIF($D15:$H15,"&gt;"&amp;kivalasztottev-gyerekmaxkor),gyerekek,1)))</f>
      </c>
    </row>
    <row r="16" ht="13.5" thickBot="1"/>
    <row r="17" spans="2:10" ht="13.5" thickBot="1">
      <c r="B17" s="109" t="s">
        <v>162</v>
      </c>
      <c r="C17" s="169" t="s">
        <v>25</v>
      </c>
      <c r="D17" s="135"/>
      <c r="F17" s="192" t="s">
        <v>175</v>
      </c>
      <c r="G17" s="169"/>
      <c r="H17" s="169"/>
      <c r="I17" s="169"/>
      <c r="J17" s="135"/>
    </row>
    <row r="18" spans="2:10" ht="12.75">
      <c r="B18" s="175">
        <v>12</v>
      </c>
      <c r="C18" s="171">
        <v>25</v>
      </c>
      <c r="D18" s="170"/>
      <c r="F18" s="190">
        <v>0</v>
      </c>
      <c r="G18" s="191"/>
      <c r="H18" s="191"/>
      <c r="I18" s="191"/>
      <c r="J18" s="118">
        <v>0</v>
      </c>
    </row>
    <row r="19" spans="2:10" ht="12.75">
      <c r="B19" s="110">
        <v>18</v>
      </c>
      <c r="C19" s="173">
        <v>20</v>
      </c>
      <c r="D19" s="172"/>
      <c r="F19" s="168">
        <v>1</v>
      </c>
      <c r="G19" s="188"/>
      <c r="H19" s="188"/>
      <c r="I19" s="188"/>
      <c r="J19" s="111">
        <v>2</v>
      </c>
    </row>
    <row r="20" spans="2:10" ht="12.75">
      <c r="B20" s="110">
        <v>25</v>
      </c>
      <c r="C20" s="173">
        <v>21</v>
      </c>
      <c r="D20" s="172"/>
      <c r="F20" s="168">
        <v>2</v>
      </c>
      <c r="G20" s="188"/>
      <c r="H20" s="188"/>
      <c r="I20" s="188"/>
      <c r="J20" s="111">
        <v>4</v>
      </c>
    </row>
    <row r="21" spans="2:10" ht="13.5" thickBot="1">
      <c r="B21" s="110">
        <v>28</v>
      </c>
      <c r="C21" s="173">
        <v>22</v>
      </c>
      <c r="D21" s="172"/>
      <c r="F21" s="167">
        <v>3</v>
      </c>
      <c r="G21" s="189"/>
      <c r="H21" s="189"/>
      <c r="I21" s="189"/>
      <c r="J21" s="113">
        <v>7</v>
      </c>
    </row>
    <row r="22" spans="2:4" ht="13.5" thickBot="1">
      <c r="B22" s="110">
        <v>31</v>
      </c>
      <c r="C22" s="173">
        <v>23</v>
      </c>
      <c r="D22" s="172"/>
    </row>
    <row r="23" spans="2:10" ht="12.75">
      <c r="B23" s="110">
        <v>33</v>
      </c>
      <c r="C23" s="173">
        <v>24</v>
      </c>
      <c r="D23" s="172"/>
      <c r="F23" s="193" t="s">
        <v>174</v>
      </c>
      <c r="G23" s="194"/>
      <c r="H23" s="194"/>
      <c r="I23" s="194"/>
      <c r="J23" s="195"/>
    </row>
    <row r="24" spans="2:10" ht="12.75" customHeight="1" thickBot="1">
      <c r="B24" s="110">
        <v>35</v>
      </c>
      <c r="C24" s="173">
        <v>25</v>
      </c>
      <c r="D24" s="172"/>
      <c r="F24" s="196"/>
      <c r="G24" s="197"/>
      <c r="H24" s="197"/>
      <c r="I24" s="197"/>
      <c r="J24" s="198"/>
    </row>
    <row r="25" spans="2:10" ht="13.5" thickBot="1">
      <c r="B25" s="110">
        <v>37</v>
      </c>
      <c r="C25" s="173">
        <v>26</v>
      </c>
      <c r="D25" s="172"/>
      <c r="F25" s="199">
        <v>16</v>
      </c>
      <c r="G25" s="200"/>
      <c r="H25" s="200"/>
      <c r="I25" s="200"/>
      <c r="J25" s="201"/>
    </row>
    <row r="26" spans="2:4" ht="13.5" thickBot="1">
      <c r="B26" s="110">
        <v>39</v>
      </c>
      <c r="C26" s="173">
        <v>27</v>
      </c>
      <c r="D26" s="172"/>
    </row>
    <row r="27" spans="2:10" ht="12.75">
      <c r="B27" s="110">
        <v>41</v>
      </c>
      <c r="C27" s="173">
        <v>28</v>
      </c>
      <c r="D27" s="172"/>
      <c r="F27" s="193" t="s">
        <v>161</v>
      </c>
      <c r="G27" s="194"/>
      <c r="H27" s="194"/>
      <c r="I27" s="194"/>
      <c r="J27" s="195"/>
    </row>
    <row r="28" spans="2:10" ht="12.75" customHeight="1" thickBot="1">
      <c r="B28" s="110">
        <v>43</v>
      </c>
      <c r="C28" s="173">
        <v>29</v>
      </c>
      <c r="D28" s="172"/>
      <c r="F28" s="196"/>
      <c r="G28" s="197"/>
      <c r="H28" s="197"/>
      <c r="I28" s="197"/>
      <c r="J28" s="198"/>
    </row>
    <row r="29" spans="2:10" ht="13.5" thickBot="1">
      <c r="B29" s="112">
        <v>45</v>
      </c>
      <c r="C29" s="176">
        <v>30</v>
      </c>
      <c r="D29" s="177"/>
      <c r="F29" s="199">
        <v>5</v>
      </c>
      <c r="G29" s="200"/>
      <c r="H29" s="200"/>
      <c r="I29" s="200"/>
      <c r="J29" s="201"/>
    </row>
    <row r="30" spans="2:4" ht="12.75">
      <c r="B30" s="117">
        <v>80</v>
      </c>
      <c r="C30" s="174">
        <v>0</v>
      </c>
      <c r="D30" s="174"/>
    </row>
    <row r="31" spans="6:10" ht="12.75">
      <c r="F31" s="202"/>
      <c r="G31" s="202"/>
      <c r="H31" s="202"/>
      <c r="I31" s="202"/>
      <c r="J31" s="202"/>
    </row>
    <row r="32" spans="5:10" ht="12.75">
      <c r="E32" s="202"/>
      <c r="F32" s="203"/>
      <c r="G32" s="203"/>
      <c r="H32" s="203"/>
      <c r="I32" s="203"/>
      <c r="J32" s="203"/>
    </row>
    <row r="33" spans="5:10" ht="12.75">
      <c r="E33" s="203"/>
      <c r="F33" s="178"/>
      <c r="G33" s="178"/>
      <c r="H33" s="178"/>
      <c r="I33" s="178"/>
      <c r="J33" s="178"/>
    </row>
    <row r="34" spans="5:10" ht="12.75">
      <c r="E34" s="178"/>
      <c r="F34" s="204"/>
      <c r="G34" s="204"/>
      <c r="H34" s="204"/>
      <c r="I34" s="204"/>
      <c r="J34" s="204"/>
    </row>
    <row r="35" spans="5:10" ht="12.75" customHeight="1">
      <c r="E35" s="204"/>
      <c r="F35" s="204"/>
      <c r="G35" s="204"/>
      <c r="H35" s="204"/>
      <c r="I35" s="204"/>
      <c r="J35" s="204"/>
    </row>
    <row r="36" spans="5:10" ht="12.75">
      <c r="E36" s="204"/>
      <c r="F36" s="204"/>
      <c r="G36" s="204"/>
      <c r="H36" s="204"/>
      <c r="I36" s="204"/>
      <c r="J36" s="204"/>
    </row>
    <row r="37" spans="5:10" ht="12.75">
      <c r="E37" s="204"/>
      <c r="F37" s="204"/>
      <c r="G37" s="204"/>
      <c r="H37" s="204"/>
      <c r="I37" s="204"/>
      <c r="J37" s="204"/>
    </row>
    <row r="38" spans="5:10" ht="28.5" customHeight="1">
      <c r="E38" s="204"/>
      <c r="F38" s="203"/>
      <c r="G38" s="203"/>
      <c r="H38" s="203"/>
      <c r="I38" s="203"/>
      <c r="J38" s="203"/>
    </row>
    <row r="39" ht="12.75">
      <c r="E39" s="203"/>
    </row>
    <row r="41" ht="27.75" customHeight="1"/>
    <row r="44" ht="53.25" customHeight="1"/>
  </sheetData>
  <sheetProtection password="FFC6" sheet="1" objects="1" scenarios="1"/>
  <autoFilter ref="B5:L5"/>
  <mergeCells count="30">
    <mergeCell ref="B2:D2"/>
    <mergeCell ref="F17:J17"/>
    <mergeCell ref="F18:I18"/>
    <mergeCell ref="F19:I19"/>
    <mergeCell ref="F20:I20"/>
    <mergeCell ref="F21:I21"/>
    <mergeCell ref="F23:J24"/>
    <mergeCell ref="F25:J25"/>
    <mergeCell ref="B11:K13"/>
    <mergeCell ref="C17:D17"/>
    <mergeCell ref="C18:D18"/>
    <mergeCell ref="C19:D19"/>
    <mergeCell ref="C20:D20"/>
    <mergeCell ref="C21:D21"/>
    <mergeCell ref="C22:D22"/>
    <mergeCell ref="C23:D23"/>
    <mergeCell ref="C24:D24"/>
    <mergeCell ref="F27:J28"/>
    <mergeCell ref="F29:J29"/>
    <mergeCell ref="C30:D30"/>
    <mergeCell ref="C27:D27"/>
    <mergeCell ref="C28:D28"/>
    <mergeCell ref="C29:D29"/>
    <mergeCell ref="C25:D25"/>
    <mergeCell ref="C26:D26"/>
    <mergeCell ref="L4:L5"/>
    <mergeCell ref="D4:H4"/>
    <mergeCell ref="C4:C5"/>
    <mergeCell ref="J4:J5"/>
    <mergeCell ref="B4:B5"/>
  </mergeCells>
  <dataValidations count="1">
    <dataValidation type="list" allowBlank="1" showInputMessage="1" showErrorMessage="1" sqref="I6:I10 I14">
      <formula1>"i,n"</formula1>
    </dataValidation>
  </dataValidations>
  <printOptions horizontalCentered="1"/>
  <pageMargins left="0.4330708661417323" right="0.5511811023622047" top="0.7086614173228347" bottom="0.984251968503937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B1:K55"/>
  <sheetViews>
    <sheetView showRowColHeaders="0" workbookViewId="0" topLeftCell="A1">
      <selection activeCell="F8" sqref="F8"/>
    </sheetView>
  </sheetViews>
  <sheetFormatPr defaultColWidth="9.140625" defaultRowHeight="12.75" zeroHeight="1"/>
  <cols>
    <col min="1" max="1" width="7.28125" style="50" customWidth="1"/>
    <col min="2" max="5" width="11.28125" style="51" customWidth="1"/>
    <col min="6" max="6" width="15.00390625" style="51" customWidth="1"/>
    <col min="7" max="7" width="8.7109375" style="50" customWidth="1"/>
    <col min="8" max="8" width="9.140625" style="50" customWidth="1"/>
    <col min="9" max="9" width="13.7109375" style="50" customWidth="1"/>
    <col min="10" max="10" width="7.140625" style="50" customWidth="1"/>
    <col min="11" max="11" width="11.7109375" style="50" hidden="1" customWidth="1"/>
    <col min="12" max="12" width="4.00390625" style="50" hidden="1" customWidth="1"/>
    <col min="13" max="254" width="9.140625" style="50" hidden="1" customWidth="1"/>
    <col min="255" max="16384" width="11.8515625" style="50" hidden="1" customWidth="1"/>
  </cols>
  <sheetData>
    <row r="1" spans="2:6" ht="12.75">
      <c r="B1" s="50"/>
      <c r="C1" s="50"/>
      <c r="D1" s="50"/>
      <c r="E1" s="50"/>
      <c r="F1" s="50"/>
    </row>
    <row r="2" spans="2:6" ht="19.5" customHeight="1">
      <c r="B2" s="137" t="s">
        <v>172</v>
      </c>
      <c r="C2" s="137"/>
      <c r="D2" s="137"/>
      <c r="E2" s="137"/>
      <c r="F2" s="137"/>
    </row>
    <row r="3" spans="2:6" ht="13.5" thickBot="1">
      <c r="B3" s="50"/>
      <c r="C3" s="50"/>
      <c r="D3" s="50"/>
      <c r="E3" s="50"/>
      <c r="F3" s="50"/>
    </row>
    <row r="4" spans="2:11" ht="13.5" customHeight="1" thickBot="1">
      <c r="B4" s="138" t="s">
        <v>46</v>
      </c>
      <c r="C4" s="139"/>
      <c r="D4" s="138" t="s">
        <v>47</v>
      </c>
      <c r="E4" s="140"/>
      <c r="F4" s="141" t="s">
        <v>48</v>
      </c>
      <c r="H4" s="81" t="s">
        <v>24</v>
      </c>
      <c r="I4" s="82" t="s">
        <v>25</v>
      </c>
      <c r="K4" s="81" t="s">
        <v>23</v>
      </c>
    </row>
    <row r="5" spans="2:11" ht="13.5" thickBot="1">
      <c r="B5" s="77" t="s">
        <v>6</v>
      </c>
      <c r="C5" s="78" t="s">
        <v>7</v>
      </c>
      <c r="D5" s="79" t="s">
        <v>6</v>
      </c>
      <c r="E5" s="80" t="s">
        <v>7</v>
      </c>
      <c r="F5" s="142"/>
      <c r="H5" s="52"/>
      <c r="I5" s="52"/>
      <c r="K5" s="52"/>
    </row>
    <row r="6" spans="2:11" ht="12.75">
      <c r="B6" s="83"/>
      <c r="C6" s="84"/>
      <c r="D6" s="84"/>
      <c r="E6" s="84"/>
      <c r="F6" s="85"/>
      <c r="H6" s="94" t="s">
        <v>1</v>
      </c>
      <c r="I6" s="85"/>
      <c r="K6" s="97" t="s">
        <v>8</v>
      </c>
    </row>
    <row r="7" spans="2:11" ht="12.75">
      <c r="B7" s="86"/>
      <c r="C7" s="87"/>
      <c r="D7" s="88"/>
      <c r="E7" s="88"/>
      <c r="F7" s="89"/>
      <c r="H7" s="90" t="s">
        <v>2</v>
      </c>
      <c r="I7" s="89"/>
      <c r="K7" s="98" t="s">
        <v>9</v>
      </c>
    </row>
    <row r="8" spans="2:11" ht="12.75">
      <c r="B8" s="86"/>
      <c r="C8" s="87"/>
      <c r="D8" s="87"/>
      <c r="E8" s="87"/>
      <c r="F8" s="89"/>
      <c r="H8" s="90" t="s">
        <v>3</v>
      </c>
      <c r="I8" s="89"/>
      <c r="K8" s="98" t="s">
        <v>10</v>
      </c>
    </row>
    <row r="9" spans="2:11" ht="12.75">
      <c r="B9" s="86"/>
      <c r="C9" s="87"/>
      <c r="D9" s="88"/>
      <c r="E9" s="88"/>
      <c r="F9" s="89"/>
      <c r="H9" s="90" t="s">
        <v>20</v>
      </c>
      <c r="I9" s="89"/>
      <c r="K9" s="98" t="s">
        <v>11</v>
      </c>
    </row>
    <row r="10" spans="2:11" ht="12.75">
      <c r="B10" s="86"/>
      <c r="C10" s="87"/>
      <c r="D10" s="87"/>
      <c r="E10" s="87"/>
      <c r="F10" s="89"/>
      <c r="H10" s="90" t="s">
        <v>21</v>
      </c>
      <c r="I10" s="89"/>
      <c r="K10" s="98" t="s">
        <v>12</v>
      </c>
    </row>
    <row r="11" spans="2:11" ht="12.75">
      <c r="B11" s="86"/>
      <c r="C11" s="87"/>
      <c r="D11" s="88"/>
      <c r="E11" s="88"/>
      <c r="F11" s="89"/>
      <c r="H11" s="90" t="s">
        <v>3</v>
      </c>
      <c r="I11" s="89" t="s">
        <v>26</v>
      </c>
      <c r="K11" s="98" t="s">
        <v>13</v>
      </c>
    </row>
    <row r="12" spans="2:11" ht="13.5" thickBot="1">
      <c r="B12" s="90"/>
      <c r="C12" s="88"/>
      <c r="D12" s="88"/>
      <c r="E12" s="88"/>
      <c r="F12" s="89"/>
      <c r="H12" s="95" t="s">
        <v>22</v>
      </c>
      <c r="I12" s="96" t="s">
        <v>26</v>
      </c>
      <c r="K12" s="98" t="s">
        <v>14</v>
      </c>
    </row>
    <row r="13" spans="2:11" ht="12.75">
      <c r="B13" s="90"/>
      <c r="C13" s="88"/>
      <c r="D13" s="88"/>
      <c r="E13" s="88"/>
      <c r="F13" s="89"/>
      <c r="H13" s="52"/>
      <c r="I13" s="52"/>
      <c r="K13" s="98" t="s">
        <v>15</v>
      </c>
    </row>
    <row r="14" spans="2:11" ht="12.75">
      <c r="B14" s="90"/>
      <c r="C14" s="88"/>
      <c r="D14" s="88"/>
      <c r="E14" s="88"/>
      <c r="F14" s="89"/>
      <c r="H14" s="52"/>
      <c r="I14" s="52"/>
      <c r="K14" s="98" t="s">
        <v>16</v>
      </c>
    </row>
    <row r="15" spans="2:11" ht="12.75">
      <c r="B15" s="90"/>
      <c r="C15" s="88"/>
      <c r="D15" s="88"/>
      <c r="E15" s="88"/>
      <c r="F15" s="89"/>
      <c r="H15" s="136"/>
      <c r="I15" s="136"/>
      <c r="K15" s="98" t="s">
        <v>17</v>
      </c>
    </row>
    <row r="16" spans="2:11" ht="12.75" customHeight="1">
      <c r="B16" s="90"/>
      <c r="C16" s="88"/>
      <c r="D16" s="88"/>
      <c r="E16" s="88"/>
      <c r="F16" s="89"/>
      <c r="H16" s="136"/>
      <c r="I16" s="136"/>
      <c r="K16" s="98" t="s">
        <v>18</v>
      </c>
    </row>
    <row r="17" spans="2:11" ht="12.75" customHeight="1" thickBot="1">
      <c r="B17" s="90"/>
      <c r="C17" s="88"/>
      <c r="D17" s="88"/>
      <c r="E17" s="88"/>
      <c r="F17" s="89"/>
      <c r="H17" s="52"/>
      <c r="I17" s="52"/>
      <c r="K17" s="99" t="s">
        <v>19</v>
      </c>
    </row>
    <row r="18" spans="2:6" ht="12.75">
      <c r="B18" s="90"/>
      <c r="C18" s="88"/>
      <c r="D18" s="88"/>
      <c r="E18" s="88"/>
      <c r="F18" s="89"/>
    </row>
    <row r="19" spans="2:6" ht="12.75">
      <c r="B19" s="90"/>
      <c r="C19" s="88"/>
      <c r="D19" s="88"/>
      <c r="E19" s="88"/>
      <c r="F19" s="89"/>
    </row>
    <row r="20" spans="2:6" ht="12.75">
      <c r="B20" s="90"/>
      <c r="C20" s="88"/>
      <c r="D20" s="88"/>
      <c r="E20" s="88"/>
      <c r="F20" s="89"/>
    </row>
    <row r="21" spans="2:6" ht="12.75">
      <c r="B21" s="90"/>
      <c r="C21" s="88"/>
      <c r="D21" s="88"/>
      <c r="E21" s="88"/>
      <c r="F21" s="89"/>
    </row>
    <row r="22" spans="2:6" ht="12.75">
      <c r="B22" s="90"/>
      <c r="C22" s="88"/>
      <c r="D22" s="88"/>
      <c r="E22" s="88"/>
      <c r="F22" s="89"/>
    </row>
    <row r="23" spans="2:6" ht="12.75">
      <c r="B23" s="90"/>
      <c r="C23" s="88"/>
      <c r="D23" s="88"/>
      <c r="E23" s="88"/>
      <c r="F23" s="89"/>
    </row>
    <row r="24" spans="2:6" ht="12.75">
      <c r="B24" s="90"/>
      <c r="C24" s="88"/>
      <c r="D24" s="88"/>
      <c r="E24" s="88"/>
      <c r="F24" s="89"/>
    </row>
    <row r="25" spans="2:6" ht="12.75">
      <c r="B25" s="90"/>
      <c r="C25" s="88"/>
      <c r="D25" s="88"/>
      <c r="E25" s="88"/>
      <c r="F25" s="89"/>
    </row>
    <row r="26" spans="2:6" ht="12.75">
      <c r="B26" s="90"/>
      <c r="C26" s="88"/>
      <c r="D26" s="88"/>
      <c r="E26" s="88"/>
      <c r="F26" s="89"/>
    </row>
    <row r="27" spans="2:6" ht="12.75">
      <c r="B27" s="90"/>
      <c r="C27" s="88"/>
      <c r="D27" s="88"/>
      <c r="E27" s="88"/>
      <c r="F27" s="89"/>
    </row>
    <row r="28" spans="2:6" ht="12.75">
      <c r="B28" s="90"/>
      <c r="C28" s="88"/>
      <c r="D28" s="88"/>
      <c r="E28" s="88"/>
      <c r="F28" s="89"/>
    </row>
    <row r="29" spans="2:6" ht="12.75">
      <c r="B29" s="90"/>
      <c r="C29" s="88"/>
      <c r="D29" s="88"/>
      <c r="E29" s="88"/>
      <c r="F29" s="89"/>
    </row>
    <row r="30" spans="2:6" ht="12.75">
      <c r="B30" s="90"/>
      <c r="C30" s="88"/>
      <c r="D30" s="88"/>
      <c r="E30" s="88"/>
      <c r="F30" s="89"/>
    </row>
    <row r="31" spans="2:6" ht="12.75">
      <c r="B31" s="90"/>
      <c r="C31" s="88"/>
      <c r="D31" s="88"/>
      <c r="E31" s="88"/>
      <c r="F31" s="89"/>
    </row>
    <row r="32" spans="2:6" ht="12.75">
      <c r="B32" s="90"/>
      <c r="C32" s="88"/>
      <c r="D32" s="88"/>
      <c r="E32" s="88"/>
      <c r="F32" s="89"/>
    </row>
    <row r="33" spans="2:6" ht="12.75">
      <c r="B33" s="90"/>
      <c r="C33" s="88"/>
      <c r="D33" s="88"/>
      <c r="E33" s="88"/>
      <c r="F33" s="89"/>
    </row>
    <row r="34" spans="2:6" ht="12.75">
      <c r="B34" s="90"/>
      <c r="C34" s="88"/>
      <c r="D34" s="88"/>
      <c r="E34" s="88"/>
      <c r="F34" s="89"/>
    </row>
    <row r="35" spans="2:6" ht="12.75">
      <c r="B35" s="90"/>
      <c r="C35" s="88"/>
      <c r="D35" s="88"/>
      <c r="E35" s="88"/>
      <c r="F35" s="89"/>
    </row>
    <row r="36" spans="2:6" ht="12.75">
      <c r="B36" s="90"/>
      <c r="C36" s="88"/>
      <c r="D36" s="88"/>
      <c r="E36" s="88"/>
      <c r="F36" s="89"/>
    </row>
    <row r="37" spans="2:6" ht="12.75">
      <c r="B37" s="90"/>
      <c r="C37" s="88"/>
      <c r="D37" s="88"/>
      <c r="E37" s="88"/>
      <c r="F37" s="89"/>
    </row>
    <row r="38" spans="2:6" ht="12.75">
      <c r="B38" s="90"/>
      <c r="C38" s="88"/>
      <c r="D38" s="88"/>
      <c r="E38" s="88"/>
      <c r="F38" s="89"/>
    </row>
    <row r="39" spans="2:6" ht="12.75">
      <c r="B39" s="90"/>
      <c r="C39" s="88"/>
      <c r="D39" s="88"/>
      <c r="E39" s="88"/>
      <c r="F39" s="89"/>
    </row>
    <row r="40" spans="2:6" ht="12.75">
      <c r="B40" s="90"/>
      <c r="C40" s="88"/>
      <c r="D40" s="88"/>
      <c r="E40" s="88"/>
      <c r="F40" s="89"/>
    </row>
    <row r="41" spans="2:6" ht="12.75">
      <c r="B41" s="90"/>
      <c r="C41" s="88"/>
      <c r="D41" s="88"/>
      <c r="E41" s="88"/>
      <c r="F41" s="89"/>
    </row>
    <row r="42" spans="2:6" ht="12.75">
      <c r="B42" s="90"/>
      <c r="C42" s="88"/>
      <c r="D42" s="88"/>
      <c r="E42" s="88"/>
      <c r="F42" s="89"/>
    </row>
    <row r="43" spans="2:6" ht="12.75">
      <c r="B43" s="90"/>
      <c r="C43" s="88"/>
      <c r="D43" s="88"/>
      <c r="E43" s="88"/>
      <c r="F43" s="89"/>
    </row>
    <row r="44" spans="2:6" ht="12.75">
      <c r="B44" s="90"/>
      <c r="C44" s="88"/>
      <c r="D44" s="88"/>
      <c r="E44" s="88"/>
      <c r="F44" s="89"/>
    </row>
    <row r="45" spans="2:6" ht="12.75">
      <c r="B45" s="90"/>
      <c r="C45" s="88"/>
      <c r="D45" s="88"/>
      <c r="E45" s="88"/>
      <c r="F45" s="89"/>
    </row>
    <row r="46" spans="2:6" ht="12.75">
      <c r="B46" s="90"/>
      <c r="C46" s="88"/>
      <c r="D46" s="88"/>
      <c r="E46" s="88"/>
      <c r="F46" s="89"/>
    </row>
    <row r="47" spans="2:6" ht="12.75">
      <c r="B47" s="90"/>
      <c r="C47" s="88"/>
      <c r="D47" s="88"/>
      <c r="E47" s="88"/>
      <c r="F47" s="89"/>
    </row>
    <row r="48" spans="2:6" ht="12.75">
      <c r="B48" s="90"/>
      <c r="C48" s="88"/>
      <c r="D48" s="88"/>
      <c r="E48" s="88"/>
      <c r="F48" s="89"/>
    </row>
    <row r="49" spans="2:6" ht="12.75">
      <c r="B49" s="90"/>
      <c r="C49" s="88"/>
      <c r="D49" s="88"/>
      <c r="E49" s="88"/>
      <c r="F49" s="89"/>
    </row>
    <row r="50" spans="2:6" ht="12.75">
      <c r="B50" s="90"/>
      <c r="C50" s="88"/>
      <c r="D50" s="88"/>
      <c r="E50" s="88"/>
      <c r="F50" s="89"/>
    </row>
    <row r="51" spans="2:6" ht="12.75">
      <c r="B51" s="90"/>
      <c r="C51" s="88"/>
      <c r="D51" s="88"/>
      <c r="E51" s="88"/>
      <c r="F51" s="89"/>
    </row>
    <row r="52" spans="2:6" ht="12.75">
      <c r="B52" s="90"/>
      <c r="C52" s="88"/>
      <c r="D52" s="88"/>
      <c r="E52" s="88"/>
      <c r="F52" s="89"/>
    </row>
    <row r="53" spans="2:6" ht="12.75">
      <c r="B53" s="90"/>
      <c r="C53" s="88"/>
      <c r="D53" s="88"/>
      <c r="E53" s="88"/>
      <c r="F53" s="89"/>
    </row>
    <row r="54" spans="2:6" ht="12.75">
      <c r="B54" s="90"/>
      <c r="C54" s="88"/>
      <c r="D54" s="88"/>
      <c r="E54" s="88"/>
      <c r="F54" s="89"/>
    </row>
    <row r="55" spans="2:6" ht="12.75">
      <c r="B55" s="91"/>
      <c r="C55" s="92"/>
      <c r="D55" s="92"/>
      <c r="E55" s="92"/>
      <c r="F55" s="93"/>
    </row>
    <row r="56" ht="12.75"/>
  </sheetData>
  <sheetProtection password="D474" sheet="1" objects="1" scenarios="1"/>
  <autoFilter ref="B5:F5"/>
  <mergeCells count="6">
    <mergeCell ref="H15:I15"/>
    <mergeCell ref="H16:I16"/>
    <mergeCell ref="B2:F2"/>
    <mergeCell ref="B4:C4"/>
    <mergeCell ref="D4:E4"/>
    <mergeCell ref="F4:F5"/>
  </mergeCells>
  <dataValidations count="2">
    <dataValidation allowBlank="1" showInputMessage="1" showErrorMessage="1" prompt="Amely cellákba x-et teszel, az szabadnappá válik." sqref="I6:I12"/>
    <dataValidation allowBlank="1" showInputMessage="1" showErrorMessage="1" prompt="Cég által kötelezően kiveendő szabadnapok munkatársak szabadságának napjait csökkenthetik. Itt megadható, hogy mennyivel." sqref="F4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B2:O54"/>
  <sheetViews>
    <sheetView showRowColHeaders="0" workbookViewId="0" topLeftCell="A1">
      <selection activeCell="F13" sqref="F13"/>
    </sheetView>
  </sheetViews>
  <sheetFormatPr defaultColWidth="9.140625" defaultRowHeight="12.75" customHeight="1" zeroHeight="1"/>
  <cols>
    <col min="1" max="1" width="3.57421875" style="50" customWidth="1"/>
    <col min="2" max="2" width="19.57421875" style="51" customWidth="1"/>
    <col min="3" max="6" width="11.28125" style="51" customWidth="1"/>
    <col min="7" max="8" width="11.8515625" style="50" customWidth="1"/>
    <col min="9" max="9" width="13.8515625" style="50" customWidth="1"/>
    <col min="10" max="10" width="14.57421875" style="50" customWidth="1"/>
    <col min="11" max="11" width="15.7109375" style="50" customWidth="1"/>
    <col min="12" max="12" width="1.421875" style="50" hidden="1" customWidth="1"/>
    <col min="13" max="254" width="1.421875" style="73" hidden="1" customWidth="1"/>
    <col min="255" max="255" width="13.140625" style="73" hidden="1" customWidth="1"/>
    <col min="256" max="16384" width="3.140625" style="73" hidden="1" customWidth="1"/>
  </cols>
  <sheetData>
    <row r="1" ht="12.75"/>
    <row r="2" spans="2:10" ht="21.75" customHeight="1">
      <c r="B2" s="145" t="s">
        <v>37</v>
      </c>
      <c r="C2" s="145"/>
      <c r="D2" s="145"/>
      <c r="E2" s="145"/>
      <c r="F2" s="145"/>
      <c r="G2" s="145"/>
      <c r="H2" s="145"/>
      <c r="I2" s="145"/>
      <c r="J2" s="145"/>
    </row>
    <row r="3" spans="2:6" ht="13.5" thickBot="1">
      <c r="B3" s="50"/>
      <c r="C3" s="50"/>
      <c r="D3" s="50"/>
      <c r="E3" s="50"/>
      <c r="F3" s="50"/>
    </row>
    <row r="4" spans="2:10" ht="13.5" customHeight="1" thickBot="1">
      <c r="B4" s="143" t="s">
        <v>4</v>
      </c>
      <c r="C4" s="138" t="s">
        <v>5</v>
      </c>
      <c r="D4" s="139"/>
      <c r="E4" s="148" t="s">
        <v>51</v>
      </c>
      <c r="F4" s="149"/>
      <c r="G4" s="138" t="s">
        <v>52</v>
      </c>
      <c r="H4" s="140"/>
      <c r="I4" s="146" t="s">
        <v>53</v>
      </c>
      <c r="J4" s="146" t="s">
        <v>57</v>
      </c>
    </row>
    <row r="5" spans="2:12" ht="13.5" thickBot="1">
      <c r="B5" s="144"/>
      <c r="C5" s="77" t="s">
        <v>6</v>
      </c>
      <c r="D5" s="78" t="s">
        <v>7</v>
      </c>
      <c r="E5" s="77" t="s">
        <v>6</v>
      </c>
      <c r="F5" s="78" t="s">
        <v>7</v>
      </c>
      <c r="G5" s="79" t="s">
        <v>6</v>
      </c>
      <c r="H5" s="80" t="s">
        <v>7</v>
      </c>
      <c r="I5" s="147"/>
      <c r="J5" s="147"/>
      <c r="L5" s="50">
        <f>MAX(MAX($L$6:$L$54),1)</f>
        <v>1</v>
      </c>
    </row>
    <row r="6" spans="2:15" ht="12.75">
      <c r="B6" s="100"/>
      <c r="C6" s="101"/>
      <c r="D6" s="101"/>
      <c r="E6" s="101"/>
      <c r="F6" s="101"/>
      <c r="G6" s="101"/>
      <c r="H6" s="101"/>
      <c r="I6" s="53">
        <f>IF(OR(C6&lt;&gt;"",E6&lt;&gt;""),IF(C6&lt;&gt;"",SUMPRODUCT((dates&gt;=C6)*(dates&lt;=D6))-SUMPRODUCT((dates&gt;=C6)*(dates&lt;=D6)*(nonworkdays)),0)+IF(E6&lt;&gt;"",SUMPRODUCT((dates&gt;=E6)*(dates&lt;=F6))-SUMPRODUCT((dates&gt;=E6)*(dates&lt;=F6)*(nonworkdays=0)),0),"")</f>
      </c>
      <c r="J6" s="54">
        <f>IF(H6&lt;&gt;"",IF(H6&lt;&gt;"",SUMPRODUCT((dates&gt;=G6)*(dates&lt;=H6))-SUMPRODUCT((dates&gt;=G6)*(dates&lt;=H6)*(nonworkdays=0)),0),"")</f>
      </c>
      <c r="K6" s="74">
        <f>IF(OR(IF(M6="",FALSE,COUNTIF($M$6:$M$54,M6)&gt;1),IF(N6="",FALSE,COUNTIF($N$6:$N$54,N6)&gt;1),IF(O6="",FALSE,COUNTIF($O$6:$O$54,O6)&gt;1)),"Ismétlődés","")</f>
      </c>
      <c r="L6" s="74">
        <f>IF(B6="",0,ROW())</f>
        <v>0</v>
      </c>
      <c r="M6" s="73">
        <f>IF(C6="","",$B6&amp;C6&amp;D6)</f>
      </c>
      <c r="N6" s="73">
        <f>IF(E6="","",$B6&amp;E6&amp;F6)</f>
      </c>
      <c r="O6" s="73">
        <f>IF(G6="","",$B6&amp;G6&amp;H6)</f>
      </c>
    </row>
    <row r="7" spans="2:15" ht="12.75">
      <c r="B7" s="102"/>
      <c r="C7" s="103"/>
      <c r="D7" s="103"/>
      <c r="E7" s="103"/>
      <c r="F7" s="103"/>
      <c r="G7" s="103"/>
      <c r="H7" s="103"/>
      <c r="I7" s="55">
        <f aca="true" t="shared" si="0" ref="I7:I53">IF(OR(C7&lt;&gt;"",E7&lt;&gt;""),IF(C7&lt;&gt;"",SUMPRODUCT((dates&gt;=C7)*(dates&lt;=D7))-SUMPRODUCT((dates&gt;=C7)*(dates&lt;=D7)*(nonworkdays)),0)+IF(E7&lt;&gt;"",SUMPRODUCT((dates&gt;=E7)*(dates&lt;=F7))-SUMPRODUCT((dates&gt;=E7)*(dates&lt;=F7)*(nonworkdays=0)),0),"")</f>
      </c>
      <c r="J7" s="56">
        <f aca="true" t="shared" si="1" ref="J7:J53">IF(H7&lt;&gt;"",IF(H7&lt;&gt;"",SUMPRODUCT((dates&gt;=G7)*(dates&lt;=H7))-SUMPRODUCT((dates&gt;=G7)*(dates&lt;=H7)*(nonworkdays=0)),0),"")</f>
      </c>
      <c r="K7" s="74">
        <f>IF(OR(IF(M7="",FALSE,COUNTIF($M$6:$M$54,M7)&gt;1),IF(N7="",FALSE,COUNTIF($N$6:$N$54,N7)&gt;1),IF(O7="",FALSE,COUNTIF($O$6:$O$54,O7)&gt;1)),"Ismétlődés","")</f>
      </c>
      <c r="L7" s="74">
        <f aca="true" t="shared" si="2" ref="L7:L53">IF(B7="",0,ROW())</f>
        <v>0</v>
      </c>
      <c r="M7" s="73">
        <f aca="true" t="shared" si="3" ref="M7:M53">IF(C7="","",$B7&amp;C7&amp;D7)</f>
      </c>
      <c r="N7" s="73">
        <f aca="true" t="shared" si="4" ref="N7:N53">IF(E7="","",$B7&amp;E7&amp;F7)</f>
      </c>
      <c r="O7" s="73">
        <f aca="true" t="shared" si="5" ref="O7:O53">IF(G7="","",$B7&amp;G7&amp;H7)</f>
      </c>
    </row>
    <row r="8" spans="2:15" ht="12.75">
      <c r="B8" s="102"/>
      <c r="C8" s="104"/>
      <c r="D8" s="104"/>
      <c r="E8" s="104"/>
      <c r="F8" s="104"/>
      <c r="G8" s="103"/>
      <c r="H8" s="103"/>
      <c r="I8" s="55">
        <f t="shared" si="0"/>
      </c>
      <c r="J8" s="56">
        <f t="shared" si="1"/>
      </c>
      <c r="K8" s="74">
        <f>IF(OR(IF(M8="",FALSE,COUNTIF($M$6:$M$54,M8)&gt;1),IF(N8="",FALSE,COUNTIF($N$6:$N$54,N8)&gt;1),IF(O8="",FALSE,COUNTIF($O$6:$O$54,O8)&gt;1)),"Ismétlődés","")</f>
      </c>
      <c r="L8" s="74">
        <f t="shared" si="2"/>
        <v>0</v>
      </c>
      <c r="M8" s="73">
        <f t="shared" si="3"/>
      </c>
      <c r="N8" s="73">
        <f t="shared" si="4"/>
      </c>
      <c r="O8" s="73">
        <f t="shared" si="5"/>
      </c>
    </row>
    <row r="9" spans="2:15" ht="12.75">
      <c r="B9" s="102"/>
      <c r="C9" s="103"/>
      <c r="D9" s="103"/>
      <c r="E9" s="103"/>
      <c r="F9" s="103"/>
      <c r="G9" s="104"/>
      <c r="H9" s="104"/>
      <c r="I9" s="55">
        <f t="shared" si="0"/>
      </c>
      <c r="J9" s="56">
        <f t="shared" si="1"/>
      </c>
      <c r="K9" s="74">
        <f>IF(OR(IF(M9="",FALSE,COUNTIF($M$6:$M$54,M9)&gt;1),IF(N9="",FALSE,COUNTIF($N$6:$N$54,N9)&gt;1),IF(O9="",FALSE,COUNTIF($O$6:$O$54,O9)&gt;1)),"Ismétlődés","")</f>
      </c>
      <c r="L9" s="74">
        <f t="shared" si="2"/>
        <v>0</v>
      </c>
      <c r="M9" s="73">
        <f t="shared" si="3"/>
      </c>
      <c r="N9" s="73">
        <f t="shared" si="4"/>
      </c>
      <c r="O9" s="73">
        <f t="shared" si="5"/>
      </c>
    </row>
    <row r="10" spans="2:15" ht="12.75">
      <c r="B10" s="102"/>
      <c r="C10" s="103"/>
      <c r="D10" s="103"/>
      <c r="E10" s="103"/>
      <c r="F10" s="103"/>
      <c r="G10" s="104"/>
      <c r="H10" s="104"/>
      <c r="I10" s="55">
        <f t="shared" si="0"/>
      </c>
      <c r="J10" s="56">
        <f t="shared" si="1"/>
      </c>
      <c r="K10" s="74">
        <f>IF(OR(IF(M10="",FALSE,COUNTIF($M$6:$M$54,M10)&gt;1),IF(N10="",FALSE,COUNTIF($N$6:$N$54,N10)&gt;1),IF(O10="",FALSE,COUNTIF($O$6:$O$54,O10)&gt;1)),"Ismétlődés","")</f>
      </c>
      <c r="L10" s="74">
        <f t="shared" si="2"/>
        <v>0</v>
      </c>
      <c r="M10" s="73">
        <f t="shared" si="3"/>
      </c>
      <c r="N10" s="73">
        <f t="shared" si="4"/>
      </c>
      <c r="O10" s="73">
        <f t="shared" si="5"/>
      </c>
    </row>
    <row r="11" spans="2:15" ht="12.75" customHeight="1">
      <c r="B11" s="102"/>
      <c r="C11" s="103"/>
      <c r="D11" s="103"/>
      <c r="E11" s="103"/>
      <c r="F11" s="103"/>
      <c r="G11" s="104"/>
      <c r="H11" s="104"/>
      <c r="I11" s="55">
        <f t="shared" si="0"/>
      </c>
      <c r="J11" s="56">
        <f t="shared" si="1"/>
      </c>
      <c r="K11" s="74">
        <f>IF(OR(IF(M11="",FALSE,COUNTIF($M$6:$M$54,M11)&gt;1),IF(N11="",FALSE,COUNTIF($N$6:$N$54,N11)&gt;1),IF(O11="",FALSE,COUNTIF($O$6:$O$54,O11)&gt;1)),"Ismétlődés","")</f>
      </c>
      <c r="L11" s="74">
        <f t="shared" si="2"/>
        <v>0</v>
      </c>
      <c r="M11" s="73">
        <f t="shared" si="3"/>
      </c>
      <c r="N11" s="73">
        <f t="shared" si="4"/>
      </c>
      <c r="O11" s="73">
        <f t="shared" si="5"/>
      </c>
    </row>
    <row r="12" spans="2:15" ht="12.75" customHeight="1">
      <c r="B12" s="102"/>
      <c r="C12" s="103"/>
      <c r="D12" s="103"/>
      <c r="E12" s="103"/>
      <c r="F12" s="103"/>
      <c r="G12" s="104"/>
      <c r="H12" s="104"/>
      <c r="I12" s="55">
        <f t="shared" si="0"/>
      </c>
      <c r="J12" s="56">
        <f t="shared" si="1"/>
      </c>
      <c r="K12" s="74">
        <f>IF(OR(IF(M12="",FALSE,COUNTIF($M$6:$M$54,M12)&gt;1),IF(N12="",FALSE,COUNTIF($N$6:$N$54,N12)&gt;1),IF(O12="",FALSE,COUNTIF($O$6:$O$54,O12)&gt;1)),"Ismétlődés","")</f>
      </c>
      <c r="L12" s="74">
        <f t="shared" si="2"/>
        <v>0</v>
      </c>
      <c r="M12" s="73">
        <f t="shared" si="3"/>
      </c>
      <c r="N12" s="73">
        <f t="shared" si="4"/>
      </c>
      <c r="O12" s="73">
        <f t="shared" si="5"/>
      </c>
    </row>
    <row r="13" spans="2:15" ht="12.75" customHeight="1">
      <c r="B13" s="102"/>
      <c r="C13" s="103"/>
      <c r="D13" s="103"/>
      <c r="E13" s="103"/>
      <c r="F13" s="103"/>
      <c r="G13" s="104"/>
      <c r="H13" s="104"/>
      <c r="I13" s="55">
        <f t="shared" si="0"/>
      </c>
      <c r="J13" s="56">
        <f t="shared" si="1"/>
      </c>
      <c r="K13" s="74">
        <f>IF(OR(IF(M13="",FALSE,COUNTIF($M$6:$M$54,M13)&gt;1),IF(N13="",FALSE,COUNTIF($N$6:$N$54,N13)&gt;1),IF(O13="",FALSE,COUNTIF($O$6:$O$54,O13)&gt;1)),"Ismétlődés","")</f>
      </c>
      <c r="L13" s="74">
        <f t="shared" si="2"/>
        <v>0</v>
      </c>
      <c r="M13" s="73">
        <f t="shared" si="3"/>
      </c>
      <c r="N13" s="73">
        <f t="shared" si="4"/>
      </c>
      <c r="O13" s="73">
        <f t="shared" si="5"/>
      </c>
    </row>
    <row r="14" spans="2:15" ht="12.75" customHeight="1">
      <c r="B14" s="102"/>
      <c r="C14" s="103"/>
      <c r="D14" s="103"/>
      <c r="E14" s="103"/>
      <c r="F14" s="103"/>
      <c r="G14" s="103"/>
      <c r="H14" s="103"/>
      <c r="I14" s="55">
        <f t="shared" si="0"/>
      </c>
      <c r="J14" s="56">
        <f t="shared" si="1"/>
      </c>
      <c r="K14" s="74">
        <f>IF(OR(IF(M14="",FALSE,COUNTIF($M$6:$M$54,M14)&gt;1),IF(N14="",FALSE,COUNTIF($N$6:$N$54,N14)&gt;1),IF(O14="",FALSE,COUNTIF($O$6:$O$54,O14)&gt;1)),"Ismétlődés","")</f>
      </c>
      <c r="L14" s="74">
        <f t="shared" si="2"/>
        <v>0</v>
      </c>
      <c r="M14" s="73">
        <f t="shared" si="3"/>
      </c>
      <c r="N14" s="73">
        <f t="shared" si="4"/>
      </c>
      <c r="O14" s="73">
        <f t="shared" si="5"/>
      </c>
    </row>
    <row r="15" spans="2:15" ht="12.75" customHeight="1">
      <c r="B15" s="102"/>
      <c r="C15" s="103"/>
      <c r="D15" s="103"/>
      <c r="E15" s="104"/>
      <c r="F15" s="104"/>
      <c r="G15" s="104"/>
      <c r="H15" s="104"/>
      <c r="I15" s="55">
        <f t="shared" si="0"/>
      </c>
      <c r="J15" s="56">
        <f t="shared" si="1"/>
      </c>
      <c r="K15" s="74">
        <f>IF(OR(IF(M15="",FALSE,COUNTIF($M$6:$M$54,M15)&gt;1),IF(N15="",FALSE,COUNTIF($N$6:$N$54,N15)&gt;1),IF(O15="",FALSE,COUNTIF($O$6:$O$54,O15)&gt;1)),"Ismétlődés","")</f>
      </c>
      <c r="L15" s="74">
        <f t="shared" si="2"/>
        <v>0</v>
      </c>
      <c r="M15" s="73">
        <f t="shared" si="3"/>
      </c>
      <c r="N15" s="73">
        <f t="shared" si="4"/>
      </c>
      <c r="O15" s="73">
        <f t="shared" si="5"/>
      </c>
    </row>
    <row r="16" spans="2:15" ht="12.75" customHeight="1">
      <c r="B16" s="102"/>
      <c r="C16" s="103"/>
      <c r="D16" s="104"/>
      <c r="E16" s="103"/>
      <c r="F16" s="104"/>
      <c r="G16" s="103"/>
      <c r="H16" s="103"/>
      <c r="I16" s="55">
        <f t="shared" si="0"/>
      </c>
      <c r="J16" s="56">
        <f t="shared" si="1"/>
      </c>
      <c r="K16" s="74">
        <f>IF(OR(IF(M16="",FALSE,COUNTIF($M$6:$M$54,M16)&gt;1),IF(N16="",FALSE,COUNTIF($N$6:$N$54,N16)&gt;1),IF(O16="",FALSE,COUNTIF($O$6:$O$54,O16)&gt;1)),"Ismétlődés","")</f>
      </c>
      <c r="L16" s="74">
        <f t="shared" si="2"/>
        <v>0</v>
      </c>
      <c r="M16" s="73">
        <f t="shared" si="3"/>
      </c>
      <c r="N16" s="73">
        <f t="shared" si="4"/>
      </c>
      <c r="O16" s="73">
        <f t="shared" si="5"/>
      </c>
    </row>
    <row r="17" spans="2:15" ht="12.75" customHeight="1">
      <c r="B17" s="102"/>
      <c r="C17" s="103"/>
      <c r="D17" s="104"/>
      <c r="E17" s="103"/>
      <c r="F17" s="104"/>
      <c r="G17" s="103"/>
      <c r="H17" s="103"/>
      <c r="I17" s="55">
        <f t="shared" si="0"/>
      </c>
      <c r="J17" s="56">
        <f t="shared" si="1"/>
      </c>
      <c r="K17" s="74">
        <f>IF(OR(IF(M17="",FALSE,COUNTIF($M$6:$M$54,M17)&gt;1),IF(N17="",FALSE,COUNTIF($N$6:$N$54,N17)&gt;1),IF(O17="",FALSE,COUNTIF($O$6:$O$54,O17)&gt;1)),"Ismétlődés","")</f>
      </c>
      <c r="L17" s="74">
        <f t="shared" si="2"/>
        <v>0</v>
      </c>
      <c r="M17" s="73">
        <f t="shared" si="3"/>
      </c>
      <c r="N17" s="73">
        <f t="shared" si="4"/>
      </c>
      <c r="O17" s="73">
        <f t="shared" si="5"/>
      </c>
    </row>
    <row r="18" spans="2:15" ht="12.75" customHeight="1">
      <c r="B18" s="102"/>
      <c r="C18" s="103"/>
      <c r="D18" s="104"/>
      <c r="E18" s="103"/>
      <c r="F18" s="104"/>
      <c r="G18" s="103"/>
      <c r="H18" s="103"/>
      <c r="I18" s="55">
        <f t="shared" si="0"/>
      </c>
      <c r="J18" s="56">
        <f t="shared" si="1"/>
      </c>
      <c r="K18" s="74">
        <f>IF(OR(IF(M18="",FALSE,COUNTIF($M$6:$M$54,M18)&gt;1),IF(N18="",FALSE,COUNTIF($N$6:$N$54,N18)&gt;1),IF(O18="",FALSE,COUNTIF($O$6:$O$54,O18)&gt;1)),"Ismétlődés","")</f>
      </c>
      <c r="L18" s="74">
        <f t="shared" si="2"/>
        <v>0</v>
      </c>
      <c r="M18" s="73">
        <f t="shared" si="3"/>
      </c>
      <c r="N18" s="73">
        <f t="shared" si="4"/>
      </c>
      <c r="O18" s="73">
        <f t="shared" si="5"/>
      </c>
    </row>
    <row r="19" spans="2:15" ht="12.75" customHeight="1">
      <c r="B19" s="102"/>
      <c r="C19" s="103"/>
      <c r="D19" s="104"/>
      <c r="E19" s="103"/>
      <c r="F19" s="104"/>
      <c r="G19" s="103"/>
      <c r="H19" s="103"/>
      <c r="I19" s="55">
        <f t="shared" si="0"/>
      </c>
      <c r="J19" s="56">
        <f t="shared" si="1"/>
      </c>
      <c r="K19" s="74">
        <f>IF(OR(IF(M19="",FALSE,COUNTIF($M$6:$M$54,M19)&gt;1),IF(N19="",FALSE,COUNTIF($N$6:$N$54,N19)&gt;1),IF(O19="",FALSE,COUNTIF($O$6:$O$54,O19)&gt;1)),"Ismétlődés","")</f>
      </c>
      <c r="L19" s="74">
        <f t="shared" si="2"/>
        <v>0</v>
      </c>
      <c r="M19" s="73">
        <f t="shared" si="3"/>
      </c>
      <c r="N19" s="73">
        <f t="shared" si="4"/>
      </c>
      <c r="O19" s="73">
        <f t="shared" si="5"/>
      </c>
    </row>
    <row r="20" spans="2:15" ht="12.75" customHeight="1">
      <c r="B20" s="102"/>
      <c r="C20" s="103"/>
      <c r="D20" s="104"/>
      <c r="E20" s="103"/>
      <c r="F20" s="104"/>
      <c r="G20" s="103"/>
      <c r="H20" s="103"/>
      <c r="I20" s="55">
        <f t="shared" si="0"/>
      </c>
      <c r="J20" s="56">
        <f t="shared" si="1"/>
      </c>
      <c r="K20" s="74">
        <f>IF(OR(IF(M20="",FALSE,COUNTIF($M$6:$M$54,M20)&gt;1),IF(N20="",FALSE,COUNTIF($N$6:$N$54,N20)&gt;1),IF(O20="",FALSE,COUNTIF($O$6:$O$54,O20)&gt;1)),"Ismétlődés","")</f>
      </c>
      <c r="L20" s="74">
        <f t="shared" si="2"/>
        <v>0</v>
      </c>
      <c r="M20" s="73">
        <f t="shared" si="3"/>
      </c>
      <c r="N20" s="73">
        <f t="shared" si="4"/>
      </c>
      <c r="O20" s="73">
        <f t="shared" si="5"/>
      </c>
    </row>
    <row r="21" spans="2:15" ht="12.75" customHeight="1">
      <c r="B21" s="102"/>
      <c r="C21" s="103"/>
      <c r="D21" s="104"/>
      <c r="E21" s="103"/>
      <c r="F21" s="104"/>
      <c r="G21" s="103"/>
      <c r="H21" s="103"/>
      <c r="I21" s="55">
        <f t="shared" si="0"/>
      </c>
      <c r="J21" s="56">
        <f t="shared" si="1"/>
      </c>
      <c r="K21" s="74">
        <f>IF(OR(IF(M21="",FALSE,COUNTIF($M$6:$M$54,M21)&gt;1),IF(N21="",FALSE,COUNTIF($N$6:$N$54,N21)&gt;1),IF(O21="",FALSE,COUNTIF($O$6:$O$54,O21)&gt;1)),"Ismétlődés","")</f>
      </c>
      <c r="L21" s="74">
        <f t="shared" si="2"/>
        <v>0</v>
      </c>
      <c r="M21" s="73">
        <f t="shared" si="3"/>
      </c>
      <c r="N21" s="73">
        <f t="shared" si="4"/>
      </c>
      <c r="O21" s="73">
        <f t="shared" si="5"/>
      </c>
    </row>
    <row r="22" spans="2:15" ht="12.75" customHeight="1">
      <c r="B22" s="102"/>
      <c r="C22" s="103"/>
      <c r="D22" s="104"/>
      <c r="E22" s="103"/>
      <c r="F22" s="104"/>
      <c r="G22" s="103"/>
      <c r="H22" s="103"/>
      <c r="I22" s="55">
        <f t="shared" si="0"/>
      </c>
      <c r="J22" s="56">
        <f t="shared" si="1"/>
      </c>
      <c r="K22" s="74">
        <f>IF(OR(IF(M22="",FALSE,COUNTIF($M$6:$M$54,M22)&gt;1),IF(N22="",FALSE,COUNTIF($N$6:$N$54,N22)&gt;1),IF(O22="",FALSE,COUNTIF($O$6:$O$54,O22)&gt;1)),"Ismétlődés","")</f>
      </c>
      <c r="L22" s="74">
        <f t="shared" si="2"/>
        <v>0</v>
      </c>
      <c r="M22" s="73">
        <f t="shared" si="3"/>
      </c>
      <c r="N22" s="73">
        <f t="shared" si="4"/>
      </c>
      <c r="O22" s="73">
        <f t="shared" si="5"/>
      </c>
    </row>
    <row r="23" spans="2:15" ht="12.75" customHeight="1">
      <c r="B23" s="102"/>
      <c r="C23" s="103"/>
      <c r="D23" s="104"/>
      <c r="E23" s="103"/>
      <c r="F23" s="104"/>
      <c r="G23" s="103"/>
      <c r="H23" s="103"/>
      <c r="I23" s="55">
        <f t="shared" si="0"/>
      </c>
      <c r="J23" s="56">
        <f t="shared" si="1"/>
      </c>
      <c r="K23" s="74">
        <f>IF(OR(IF(M23="",FALSE,COUNTIF($M$6:$M$54,M23)&gt;1),IF(N23="",FALSE,COUNTIF($N$6:$N$54,N23)&gt;1),IF(O23="",FALSE,COUNTIF($O$6:$O$54,O23)&gt;1)),"Ismétlődés","")</f>
      </c>
      <c r="L23" s="74">
        <f t="shared" si="2"/>
        <v>0</v>
      </c>
      <c r="M23" s="73">
        <f t="shared" si="3"/>
      </c>
      <c r="N23" s="73">
        <f t="shared" si="4"/>
      </c>
      <c r="O23" s="73">
        <f t="shared" si="5"/>
      </c>
    </row>
    <row r="24" spans="2:15" ht="12.75" customHeight="1">
      <c r="B24" s="102"/>
      <c r="C24" s="103"/>
      <c r="D24" s="104"/>
      <c r="E24" s="103"/>
      <c r="F24" s="104"/>
      <c r="G24" s="103"/>
      <c r="H24" s="103"/>
      <c r="I24" s="55">
        <f t="shared" si="0"/>
      </c>
      <c r="J24" s="56">
        <f t="shared" si="1"/>
      </c>
      <c r="K24" s="74">
        <f>IF(OR(IF(M24="",FALSE,COUNTIF($M$6:$M$54,M24)&gt;1),IF(N24="",FALSE,COUNTIF($N$6:$N$54,N24)&gt;1),IF(O24="",FALSE,COUNTIF($O$6:$O$54,O24)&gt;1)),"Ismétlődés","")</f>
      </c>
      <c r="L24" s="74">
        <f t="shared" si="2"/>
        <v>0</v>
      </c>
      <c r="M24" s="73">
        <f t="shared" si="3"/>
      </c>
      <c r="N24" s="73">
        <f t="shared" si="4"/>
      </c>
      <c r="O24" s="73">
        <f t="shared" si="5"/>
      </c>
    </row>
    <row r="25" spans="2:15" ht="12.75" customHeight="1">
      <c r="B25" s="102"/>
      <c r="C25" s="103"/>
      <c r="D25" s="104"/>
      <c r="E25" s="103"/>
      <c r="F25" s="104"/>
      <c r="G25" s="103"/>
      <c r="H25" s="103"/>
      <c r="I25" s="55">
        <f t="shared" si="0"/>
      </c>
      <c r="J25" s="56">
        <f t="shared" si="1"/>
      </c>
      <c r="K25" s="74">
        <f>IF(OR(IF(M25="",FALSE,COUNTIF($M$6:$M$54,M25)&gt;1),IF(N25="",FALSE,COUNTIF($N$6:$N$54,N25)&gt;1),IF(O25="",FALSE,COUNTIF($O$6:$O$54,O25)&gt;1)),"Ismétlődés","")</f>
      </c>
      <c r="L25" s="74">
        <f t="shared" si="2"/>
        <v>0</v>
      </c>
      <c r="M25" s="73">
        <f t="shared" si="3"/>
      </c>
      <c r="N25" s="73">
        <f t="shared" si="4"/>
      </c>
      <c r="O25" s="73">
        <f t="shared" si="5"/>
      </c>
    </row>
    <row r="26" spans="2:15" ht="12.75" customHeight="1">
      <c r="B26" s="102"/>
      <c r="C26" s="103"/>
      <c r="D26" s="104"/>
      <c r="E26" s="103"/>
      <c r="F26" s="104"/>
      <c r="G26" s="103"/>
      <c r="H26" s="103"/>
      <c r="I26" s="55">
        <f t="shared" si="0"/>
      </c>
      <c r="J26" s="56">
        <f t="shared" si="1"/>
      </c>
      <c r="K26" s="74">
        <f>IF(OR(IF(M26="",FALSE,COUNTIF($M$6:$M$54,M26)&gt;1),IF(N26="",FALSE,COUNTIF($N$6:$N$54,N26)&gt;1),IF(O26="",FALSE,COUNTIF($O$6:$O$54,O26)&gt;1)),"Ismétlődés","")</f>
      </c>
      <c r="L26" s="74">
        <f t="shared" si="2"/>
        <v>0</v>
      </c>
      <c r="M26" s="73">
        <f t="shared" si="3"/>
      </c>
      <c r="N26" s="73">
        <f t="shared" si="4"/>
      </c>
      <c r="O26" s="73">
        <f t="shared" si="5"/>
      </c>
    </row>
    <row r="27" spans="2:15" ht="12.75" customHeight="1">
      <c r="B27" s="102"/>
      <c r="C27" s="103"/>
      <c r="D27" s="104"/>
      <c r="E27" s="103"/>
      <c r="F27" s="104"/>
      <c r="G27" s="103"/>
      <c r="H27" s="103"/>
      <c r="I27" s="55">
        <f t="shared" si="0"/>
      </c>
      <c r="J27" s="56">
        <f t="shared" si="1"/>
      </c>
      <c r="K27" s="74">
        <f>IF(OR(IF(M27="",FALSE,COUNTIF($M$6:$M$54,M27)&gt;1),IF(N27="",FALSE,COUNTIF($N$6:$N$54,N27)&gt;1),IF(O27="",FALSE,COUNTIF($O$6:$O$54,O27)&gt;1)),"Ismétlődés","")</f>
      </c>
      <c r="L27" s="74">
        <f t="shared" si="2"/>
        <v>0</v>
      </c>
      <c r="M27" s="73">
        <f t="shared" si="3"/>
      </c>
      <c r="N27" s="73">
        <f t="shared" si="4"/>
      </c>
      <c r="O27" s="73">
        <f t="shared" si="5"/>
      </c>
    </row>
    <row r="28" spans="2:15" ht="12.75" customHeight="1">
      <c r="B28" s="102"/>
      <c r="C28" s="103"/>
      <c r="D28" s="104"/>
      <c r="E28" s="103"/>
      <c r="F28" s="104"/>
      <c r="G28" s="103"/>
      <c r="H28" s="103"/>
      <c r="I28" s="55">
        <f t="shared" si="0"/>
      </c>
      <c r="J28" s="56">
        <f t="shared" si="1"/>
      </c>
      <c r="K28" s="74">
        <f>IF(OR(IF(M28="",FALSE,COUNTIF($M$6:$M$54,M28)&gt;1),IF(N28="",FALSE,COUNTIF($N$6:$N$54,N28)&gt;1),IF(O28="",FALSE,COUNTIF($O$6:$O$54,O28)&gt;1)),"Ismétlődés","")</f>
      </c>
      <c r="L28" s="74">
        <f t="shared" si="2"/>
        <v>0</v>
      </c>
      <c r="M28" s="73">
        <f t="shared" si="3"/>
      </c>
      <c r="N28" s="73">
        <f t="shared" si="4"/>
      </c>
      <c r="O28" s="73">
        <f t="shared" si="5"/>
      </c>
    </row>
    <row r="29" spans="2:15" ht="12.75" customHeight="1">
      <c r="B29" s="102"/>
      <c r="C29" s="103"/>
      <c r="D29" s="104"/>
      <c r="E29" s="103"/>
      <c r="F29" s="104"/>
      <c r="G29" s="103"/>
      <c r="H29" s="103"/>
      <c r="I29" s="55">
        <f t="shared" si="0"/>
      </c>
      <c r="J29" s="56">
        <f t="shared" si="1"/>
      </c>
      <c r="K29" s="74">
        <f>IF(OR(IF(M29="",FALSE,COUNTIF($M$6:$M$54,M29)&gt;1),IF(N29="",FALSE,COUNTIF($N$6:$N$54,N29)&gt;1),IF(O29="",FALSE,COUNTIF($O$6:$O$54,O29)&gt;1)),"Ismétlődés","")</f>
      </c>
      <c r="L29" s="74">
        <f t="shared" si="2"/>
        <v>0</v>
      </c>
      <c r="M29" s="73">
        <f t="shared" si="3"/>
      </c>
      <c r="N29" s="73">
        <f t="shared" si="4"/>
      </c>
      <c r="O29" s="73">
        <f t="shared" si="5"/>
      </c>
    </row>
    <row r="30" spans="2:15" ht="12.75" customHeight="1">
      <c r="B30" s="102"/>
      <c r="C30" s="103"/>
      <c r="D30" s="104"/>
      <c r="E30" s="103"/>
      <c r="F30" s="104"/>
      <c r="G30" s="103"/>
      <c r="H30" s="103"/>
      <c r="I30" s="55">
        <f t="shared" si="0"/>
      </c>
      <c r="J30" s="56">
        <f t="shared" si="1"/>
      </c>
      <c r="K30" s="74">
        <f>IF(OR(IF(M30="",FALSE,COUNTIF($M$6:$M$54,M30)&gt;1),IF(N30="",FALSE,COUNTIF($N$6:$N$54,N30)&gt;1),IF(O30="",FALSE,COUNTIF($O$6:$O$54,O30)&gt;1)),"Ismétlődés","")</f>
      </c>
      <c r="L30" s="74">
        <f t="shared" si="2"/>
        <v>0</v>
      </c>
      <c r="M30" s="73">
        <f t="shared" si="3"/>
      </c>
      <c r="N30" s="73">
        <f t="shared" si="4"/>
      </c>
      <c r="O30" s="73">
        <f t="shared" si="5"/>
      </c>
    </row>
    <row r="31" spans="2:15" ht="12.75" customHeight="1">
      <c r="B31" s="184"/>
      <c r="C31" s="185"/>
      <c r="D31" s="186"/>
      <c r="E31" s="185"/>
      <c r="F31" s="186"/>
      <c r="G31" s="185"/>
      <c r="H31" s="185"/>
      <c r="I31" s="55">
        <f t="shared" si="0"/>
      </c>
      <c r="J31" s="56">
        <f t="shared" si="1"/>
      </c>
      <c r="K31" s="74">
        <f>IF(OR(IF(M31="",FALSE,COUNTIF($M$6:$M$54,M31)&gt;1),IF(N31="",FALSE,COUNTIF($N$6:$N$54,N31)&gt;1),IF(O31="",FALSE,COUNTIF($O$6:$O$54,O31)&gt;1)),"Ismétlődés","")</f>
      </c>
      <c r="L31" s="74">
        <f t="shared" si="2"/>
        <v>0</v>
      </c>
      <c r="M31" s="73">
        <f t="shared" si="3"/>
      </c>
      <c r="N31" s="73">
        <f t="shared" si="4"/>
      </c>
      <c r="O31" s="73">
        <f t="shared" si="5"/>
      </c>
    </row>
    <row r="32" spans="2:15" ht="12.75" customHeight="1">
      <c r="B32" s="184"/>
      <c r="C32" s="185"/>
      <c r="D32" s="186"/>
      <c r="E32" s="185"/>
      <c r="F32" s="186"/>
      <c r="G32" s="185"/>
      <c r="H32" s="185"/>
      <c r="I32" s="55">
        <f aca="true" t="shared" si="6" ref="I32:I54">IF(OR(C32&lt;&gt;"",E32&lt;&gt;""),IF(C32&lt;&gt;"",SUMPRODUCT((dates&gt;=C32)*(dates&lt;=D32))-SUMPRODUCT((dates&gt;=C32)*(dates&lt;=D32)*(nonworkdays)),0)+IF(E32&lt;&gt;"",SUMPRODUCT((dates&gt;=E32)*(dates&lt;=F32))-SUMPRODUCT((dates&gt;=E32)*(dates&lt;=F32)*(nonworkdays=0)),0),"")</f>
      </c>
      <c r="J32" s="56">
        <f aca="true" t="shared" si="7" ref="J32:J54">IF(H32&lt;&gt;"",IF(H32&lt;&gt;"",SUMPRODUCT((dates&gt;=G32)*(dates&lt;=H32))-SUMPRODUCT((dates&gt;=G32)*(dates&lt;=H32)*(nonworkdays=0)),0),"")</f>
      </c>
      <c r="K32" s="74">
        <f>IF(OR(IF(M32="",FALSE,COUNTIF($M$6:$M$54,M32)&gt;1),IF(N32="",FALSE,COUNTIF($N$6:$N$54,N32)&gt;1),IF(O32="",FALSE,COUNTIF($O$6:$O$54,O32)&gt;1)),"Ismétlődés","")</f>
      </c>
      <c r="L32" s="74">
        <f t="shared" si="2"/>
        <v>0</v>
      </c>
      <c r="M32" s="73">
        <f t="shared" si="3"/>
      </c>
      <c r="N32" s="73">
        <f t="shared" si="4"/>
      </c>
      <c r="O32" s="73">
        <f t="shared" si="5"/>
      </c>
    </row>
    <row r="33" spans="2:15" ht="12.75" customHeight="1">
      <c r="B33" s="184"/>
      <c r="C33" s="185"/>
      <c r="D33" s="186"/>
      <c r="E33" s="185"/>
      <c r="F33" s="186"/>
      <c r="G33" s="185"/>
      <c r="H33" s="185"/>
      <c r="I33" s="55">
        <f t="shared" si="6"/>
      </c>
      <c r="J33" s="56">
        <f t="shared" si="7"/>
      </c>
      <c r="K33" s="74">
        <f>IF(OR(IF(M33="",FALSE,COUNTIF($M$6:$M$54,M33)&gt;1),IF(N33="",FALSE,COUNTIF($N$6:$N$54,N33)&gt;1),IF(O33="",FALSE,COUNTIF($O$6:$O$54,O33)&gt;1)),"Ismétlődés","")</f>
      </c>
      <c r="L33" s="74">
        <f t="shared" si="2"/>
        <v>0</v>
      </c>
      <c r="M33" s="73">
        <f t="shared" si="3"/>
      </c>
      <c r="N33" s="73">
        <f t="shared" si="4"/>
      </c>
      <c r="O33" s="73">
        <f t="shared" si="5"/>
      </c>
    </row>
    <row r="34" spans="2:15" ht="12.75" customHeight="1">
      <c r="B34" s="184"/>
      <c r="C34" s="185"/>
      <c r="D34" s="186"/>
      <c r="E34" s="185"/>
      <c r="F34" s="186"/>
      <c r="G34" s="185"/>
      <c r="H34" s="185"/>
      <c r="I34" s="55">
        <f t="shared" si="6"/>
      </c>
      <c r="J34" s="56">
        <f t="shared" si="7"/>
      </c>
      <c r="K34" s="74">
        <f>IF(OR(IF(M34="",FALSE,COUNTIF($M$6:$M$54,M34)&gt;1),IF(N34="",FALSE,COUNTIF($N$6:$N$54,N34)&gt;1),IF(O34="",FALSE,COUNTIF($O$6:$O$54,O34)&gt;1)),"Ismétlődés","")</f>
      </c>
      <c r="L34" s="74">
        <f t="shared" si="2"/>
        <v>0</v>
      </c>
      <c r="M34" s="73">
        <f t="shared" si="3"/>
      </c>
      <c r="N34" s="73">
        <f t="shared" si="4"/>
      </c>
      <c r="O34" s="73">
        <f t="shared" si="5"/>
      </c>
    </row>
    <row r="35" spans="2:15" ht="12.75" customHeight="1">
      <c r="B35" s="184"/>
      <c r="C35" s="185"/>
      <c r="D35" s="186"/>
      <c r="E35" s="185"/>
      <c r="F35" s="186"/>
      <c r="G35" s="185"/>
      <c r="H35" s="185"/>
      <c r="I35" s="55">
        <f t="shared" si="6"/>
      </c>
      <c r="J35" s="56">
        <f t="shared" si="7"/>
      </c>
      <c r="K35" s="74">
        <f>IF(OR(IF(M35="",FALSE,COUNTIF($M$6:$M$54,M35)&gt;1),IF(N35="",FALSE,COUNTIF($N$6:$N$54,N35)&gt;1),IF(O35="",FALSE,COUNTIF($O$6:$O$54,O35)&gt;1)),"Ismétlődés","")</f>
      </c>
      <c r="L35" s="74">
        <f t="shared" si="2"/>
        <v>0</v>
      </c>
      <c r="M35" s="73">
        <f t="shared" si="3"/>
      </c>
      <c r="N35" s="73">
        <f t="shared" si="4"/>
      </c>
      <c r="O35" s="73">
        <f t="shared" si="5"/>
      </c>
    </row>
    <row r="36" spans="2:15" ht="12.75" customHeight="1">
      <c r="B36" s="184"/>
      <c r="C36" s="185"/>
      <c r="D36" s="186"/>
      <c r="E36" s="185"/>
      <c r="F36" s="186"/>
      <c r="G36" s="185"/>
      <c r="H36" s="185"/>
      <c r="I36" s="55">
        <f t="shared" si="6"/>
      </c>
      <c r="J36" s="56">
        <f t="shared" si="7"/>
      </c>
      <c r="K36" s="74">
        <f>IF(OR(IF(M36="",FALSE,COUNTIF($M$6:$M$54,M36)&gt;1),IF(N36="",FALSE,COUNTIF($N$6:$N$54,N36)&gt;1),IF(O36="",FALSE,COUNTIF($O$6:$O$54,O36)&gt;1)),"Ismétlődés","")</f>
      </c>
      <c r="L36" s="74">
        <f t="shared" si="2"/>
        <v>0</v>
      </c>
      <c r="M36" s="73">
        <f t="shared" si="3"/>
      </c>
      <c r="N36" s="73">
        <f t="shared" si="4"/>
      </c>
      <c r="O36" s="73">
        <f t="shared" si="5"/>
      </c>
    </row>
    <row r="37" spans="2:15" ht="12.75" customHeight="1">
      <c r="B37" s="184"/>
      <c r="C37" s="185"/>
      <c r="D37" s="186"/>
      <c r="E37" s="185"/>
      <c r="F37" s="186"/>
      <c r="G37" s="185"/>
      <c r="H37" s="185"/>
      <c r="I37" s="55">
        <f t="shared" si="6"/>
      </c>
      <c r="J37" s="56">
        <f t="shared" si="7"/>
      </c>
      <c r="K37" s="74">
        <f>IF(OR(IF(M37="",FALSE,COUNTIF($M$6:$M$54,M37)&gt;1),IF(N37="",FALSE,COUNTIF($N$6:$N$54,N37)&gt;1),IF(O37="",FALSE,COUNTIF($O$6:$O$54,O37)&gt;1)),"Ismétlődés","")</f>
      </c>
      <c r="L37" s="74">
        <f t="shared" si="2"/>
        <v>0</v>
      </c>
      <c r="M37" s="73">
        <f t="shared" si="3"/>
      </c>
      <c r="N37" s="73">
        <f t="shared" si="4"/>
      </c>
      <c r="O37" s="73">
        <f t="shared" si="5"/>
      </c>
    </row>
    <row r="38" spans="2:15" ht="12.75" customHeight="1">
      <c r="B38" s="184"/>
      <c r="C38" s="185"/>
      <c r="D38" s="186"/>
      <c r="E38" s="185"/>
      <c r="F38" s="186"/>
      <c r="G38" s="185"/>
      <c r="H38" s="185"/>
      <c r="I38" s="55">
        <f t="shared" si="6"/>
      </c>
      <c r="J38" s="56">
        <f t="shared" si="7"/>
      </c>
      <c r="K38" s="74">
        <f>IF(OR(IF(M38="",FALSE,COUNTIF($M$6:$M$54,M38)&gt;1),IF(N38="",FALSE,COUNTIF($N$6:$N$54,N38)&gt;1),IF(O38="",FALSE,COUNTIF($O$6:$O$54,O38)&gt;1)),"Ismétlődés","")</f>
      </c>
      <c r="L38" s="74">
        <f t="shared" si="2"/>
        <v>0</v>
      </c>
      <c r="M38" s="73">
        <f t="shared" si="3"/>
      </c>
      <c r="N38" s="73">
        <f t="shared" si="4"/>
      </c>
      <c r="O38" s="73">
        <f t="shared" si="5"/>
      </c>
    </row>
    <row r="39" spans="2:15" ht="12.75" customHeight="1">
      <c r="B39" s="184"/>
      <c r="C39" s="185"/>
      <c r="D39" s="186"/>
      <c r="E39" s="185"/>
      <c r="F39" s="186"/>
      <c r="G39" s="185"/>
      <c r="H39" s="185"/>
      <c r="I39" s="55">
        <f t="shared" si="6"/>
      </c>
      <c r="J39" s="56">
        <f t="shared" si="7"/>
      </c>
      <c r="K39" s="74">
        <f>IF(OR(IF(M39="",FALSE,COUNTIF($M$6:$M$54,M39)&gt;1),IF(N39="",FALSE,COUNTIF($N$6:$N$54,N39)&gt;1),IF(O39="",FALSE,COUNTIF($O$6:$O$54,O39)&gt;1)),"Ismétlődés","")</f>
      </c>
      <c r="L39" s="74">
        <f t="shared" si="2"/>
        <v>0</v>
      </c>
      <c r="M39" s="73">
        <f t="shared" si="3"/>
      </c>
      <c r="N39" s="73">
        <f t="shared" si="4"/>
      </c>
      <c r="O39" s="73">
        <f t="shared" si="5"/>
      </c>
    </row>
    <row r="40" spans="2:15" ht="12.75" customHeight="1">
      <c r="B40" s="184"/>
      <c r="C40" s="185"/>
      <c r="D40" s="186"/>
      <c r="E40" s="185"/>
      <c r="F40" s="186"/>
      <c r="G40" s="185"/>
      <c r="H40" s="185"/>
      <c r="I40" s="55">
        <f t="shared" si="6"/>
      </c>
      <c r="J40" s="56">
        <f t="shared" si="7"/>
      </c>
      <c r="K40" s="74">
        <f>IF(OR(IF(M40="",FALSE,COUNTIF($M$6:$M$54,M40)&gt;1),IF(N40="",FALSE,COUNTIF($N$6:$N$54,N40)&gt;1),IF(O40="",FALSE,COUNTIF($O$6:$O$54,O40)&gt;1)),"Ismétlődés","")</f>
      </c>
      <c r="L40" s="74">
        <f t="shared" si="2"/>
        <v>0</v>
      </c>
      <c r="M40" s="73">
        <f t="shared" si="3"/>
      </c>
      <c r="N40" s="73">
        <f t="shared" si="4"/>
      </c>
      <c r="O40" s="73">
        <f t="shared" si="5"/>
      </c>
    </row>
    <row r="41" spans="2:15" ht="12.75" customHeight="1">
      <c r="B41" s="184"/>
      <c r="C41" s="185"/>
      <c r="D41" s="186"/>
      <c r="E41" s="185"/>
      <c r="F41" s="186"/>
      <c r="G41" s="185"/>
      <c r="H41" s="185"/>
      <c r="I41" s="55">
        <f t="shared" si="6"/>
      </c>
      <c r="J41" s="56">
        <f t="shared" si="7"/>
      </c>
      <c r="K41" s="74">
        <f>IF(OR(IF(M41="",FALSE,COUNTIF($M$6:$M$54,M41)&gt;1),IF(N41="",FALSE,COUNTIF($N$6:$N$54,N41)&gt;1),IF(O41="",FALSE,COUNTIF($O$6:$O$54,O41)&gt;1)),"Ismétlődés","")</f>
      </c>
      <c r="L41" s="74">
        <f t="shared" si="2"/>
        <v>0</v>
      </c>
      <c r="M41" s="73">
        <f t="shared" si="3"/>
      </c>
      <c r="N41" s="73">
        <f t="shared" si="4"/>
      </c>
      <c r="O41" s="73">
        <f t="shared" si="5"/>
      </c>
    </row>
    <row r="42" spans="2:15" ht="12.75" customHeight="1">
      <c r="B42" s="184"/>
      <c r="C42" s="185"/>
      <c r="D42" s="186"/>
      <c r="E42" s="185"/>
      <c r="F42" s="186"/>
      <c r="G42" s="185"/>
      <c r="H42" s="185"/>
      <c r="I42" s="55">
        <f t="shared" si="6"/>
      </c>
      <c r="J42" s="56">
        <f t="shared" si="7"/>
      </c>
      <c r="K42" s="74">
        <f>IF(OR(IF(M42="",FALSE,COUNTIF($M$6:$M$54,M42)&gt;1),IF(N42="",FALSE,COUNTIF($N$6:$N$54,N42)&gt;1),IF(O42="",FALSE,COUNTIF($O$6:$O$54,O42)&gt;1)),"Ismétlődés","")</f>
      </c>
      <c r="L42" s="74">
        <f t="shared" si="2"/>
        <v>0</v>
      </c>
      <c r="M42" s="73">
        <f t="shared" si="3"/>
      </c>
      <c r="N42" s="73">
        <f t="shared" si="4"/>
      </c>
      <c r="O42" s="73">
        <f t="shared" si="5"/>
      </c>
    </row>
    <row r="43" spans="2:15" ht="12.75" customHeight="1">
      <c r="B43" s="184"/>
      <c r="C43" s="185"/>
      <c r="D43" s="186"/>
      <c r="E43" s="185"/>
      <c r="F43" s="186"/>
      <c r="G43" s="185"/>
      <c r="H43" s="185"/>
      <c r="I43" s="55">
        <f t="shared" si="6"/>
      </c>
      <c r="J43" s="56">
        <f t="shared" si="7"/>
      </c>
      <c r="K43" s="74">
        <f>IF(OR(IF(M43="",FALSE,COUNTIF($M$6:$M$54,M43)&gt;1),IF(N43="",FALSE,COUNTIF($N$6:$N$54,N43)&gt;1),IF(O43="",FALSE,COUNTIF($O$6:$O$54,O43)&gt;1)),"Ismétlődés","")</f>
      </c>
      <c r="L43" s="74">
        <f t="shared" si="2"/>
        <v>0</v>
      </c>
      <c r="M43" s="73">
        <f t="shared" si="3"/>
      </c>
      <c r="N43" s="73">
        <f t="shared" si="4"/>
      </c>
      <c r="O43" s="73">
        <f t="shared" si="5"/>
      </c>
    </row>
    <row r="44" spans="2:15" ht="12.75" customHeight="1">
      <c r="B44" s="184"/>
      <c r="C44" s="185"/>
      <c r="D44" s="186"/>
      <c r="E44" s="185"/>
      <c r="F44" s="186"/>
      <c r="G44" s="185"/>
      <c r="H44" s="185"/>
      <c r="I44" s="55">
        <f t="shared" si="6"/>
      </c>
      <c r="J44" s="56">
        <f t="shared" si="7"/>
      </c>
      <c r="K44" s="74">
        <f>IF(OR(IF(M44="",FALSE,COUNTIF($M$6:$M$54,M44)&gt;1),IF(N44="",FALSE,COUNTIF($N$6:$N$54,N44)&gt;1),IF(O44="",FALSE,COUNTIF($O$6:$O$54,O44)&gt;1)),"Ismétlődés","")</f>
      </c>
      <c r="L44" s="74">
        <f t="shared" si="2"/>
        <v>0</v>
      </c>
      <c r="M44" s="73">
        <f t="shared" si="3"/>
      </c>
      <c r="N44" s="73">
        <f t="shared" si="4"/>
      </c>
      <c r="O44" s="73">
        <f t="shared" si="5"/>
      </c>
    </row>
    <row r="45" spans="2:15" ht="12.75" customHeight="1">
      <c r="B45" s="184"/>
      <c r="C45" s="185"/>
      <c r="D45" s="186"/>
      <c r="E45" s="185"/>
      <c r="F45" s="186"/>
      <c r="G45" s="185"/>
      <c r="H45" s="185"/>
      <c r="I45" s="55">
        <f t="shared" si="6"/>
      </c>
      <c r="J45" s="56">
        <f t="shared" si="7"/>
      </c>
      <c r="K45" s="74">
        <f>IF(OR(IF(M45="",FALSE,COUNTIF($M$6:$M$54,M45)&gt;1),IF(N45="",FALSE,COUNTIF($N$6:$N$54,N45)&gt;1),IF(O45="",FALSE,COUNTIF($O$6:$O$54,O45)&gt;1)),"Ismétlődés","")</f>
      </c>
      <c r="L45" s="74">
        <f t="shared" si="2"/>
        <v>0</v>
      </c>
      <c r="M45" s="73">
        <f t="shared" si="3"/>
      </c>
      <c r="N45" s="73">
        <f t="shared" si="4"/>
      </c>
      <c r="O45" s="73">
        <f t="shared" si="5"/>
      </c>
    </row>
    <row r="46" spans="2:15" ht="12.75" customHeight="1">
      <c r="B46" s="184"/>
      <c r="C46" s="185"/>
      <c r="D46" s="186"/>
      <c r="E46" s="185"/>
      <c r="F46" s="186"/>
      <c r="G46" s="185"/>
      <c r="H46" s="185"/>
      <c r="I46" s="55">
        <f t="shared" si="6"/>
      </c>
      <c r="J46" s="56">
        <f t="shared" si="7"/>
      </c>
      <c r="K46" s="74">
        <f>IF(OR(IF(M46="",FALSE,COUNTIF($M$6:$M$54,M46)&gt;1),IF(N46="",FALSE,COUNTIF($N$6:$N$54,N46)&gt;1),IF(O46="",FALSE,COUNTIF($O$6:$O$54,O46)&gt;1)),"Ismétlődés","")</f>
      </c>
      <c r="L46" s="74">
        <f t="shared" si="2"/>
        <v>0</v>
      </c>
      <c r="M46" s="73">
        <f t="shared" si="3"/>
      </c>
      <c r="N46" s="73">
        <f t="shared" si="4"/>
      </c>
      <c r="O46" s="73">
        <f t="shared" si="5"/>
      </c>
    </row>
    <row r="47" spans="2:15" ht="12.75" customHeight="1">
      <c r="B47" s="184"/>
      <c r="C47" s="185"/>
      <c r="D47" s="186"/>
      <c r="E47" s="185"/>
      <c r="F47" s="186"/>
      <c r="G47" s="185"/>
      <c r="H47" s="185"/>
      <c r="I47" s="55">
        <f t="shared" si="6"/>
      </c>
      <c r="J47" s="56">
        <f t="shared" si="7"/>
      </c>
      <c r="K47" s="74">
        <f>IF(OR(IF(M47="",FALSE,COUNTIF($M$6:$M$54,M47)&gt;1),IF(N47="",FALSE,COUNTIF($N$6:$N$54,N47)&gt;1),IF(O47="",FALSE,COUNTIF($O$6:$O$54,O47)&gt;1)),"Ismétlődés","")</f>
      </c>
      <c r="L47" s="74">
        <f t="shared" si="2"/>
        <v>0</v>
      </c>
      <c r="M47" s="73">
        <f t="shared" si="3"/>
      </c>
      <c r="N47" s="73">
        <f t="shared" si="4"/>
      </c>
      <c r="O47" s="73">
        <f t="shared" si="5"/>
      </c>
    </row>
    <row r="48" spans="2:15" ht="12.75" customHeight="1">
      <c r="B48" s="184"/>
      <c r="C48" s="185"/>
      <c r="D48" s="186"/>
      <c r="E48" s="185"/>
      <c r="F48" s="186"/>
      <c r="G48" s="185"/>
      <c r="H48" s="185"/>
      <c r="I48" s="55">
        <f t="shared" si="6"/>
      </c>
      <c r="J48" s="56">
        <f t="shared" si="7"/>
      </c>
      <c r="K48" s="74">
        <f>IF(OR(IF(M48="",FALSE,COUNTIF($M$6:$M$54,M48)&gt;1),IF(N48="",FALSE,COUNTIF($N$6:$N$54,N48)&gt;1),IF(O48="",FALSE,COUNTIF($O$6:$O$54,O48)&gt;1)),"Ismétlődés","")</f>
      </c>
      <c r="L48" s="74">
        <f t="shared" si="2"/>
        <v>0</v>
      </c>
      <c r="M48" s="73">
        <f t="shared" si="3"/>
      </c>
      <c r="N48" s="73">
        <f t="shared" si="4"/>
      </c>
      <c r="O48" s="73">
        <f t="shared" si="5"/>
      </c>
    </row>
    <row r="49" spans="2:15" ht="12.75" customHeight="1">
      <c r="B49" s="184"/>
      <c r="C49" s="185"/>
      <c r="D49" s="186"/>
      <c r="E49" s="185"/>
      <c r="F49" s="186"/>
      <c r="G49" s="185"/>
      <c r="H49" s="185"/>
      <c r="I49" s="55">
        <f t="shared" si="6"/>
      </c>
      <c r="J49" s="56">
        <f t="shared" si="7"/>
      </c>
      <c r="K49" s="74">
        <f>IF(OR(IF(M49="",FALSE,COUNTIF($M$6:$M$54,M49)&gt;1),IF(N49="",FALSE,COUNTIF($N$6:$N$54,N49)&gt;1),IF(O49="",FALSE,COUNTIF($O$6:$O$54,O49)&gt;1)),"Ismétlődés","")</f>
      </c>
      <c r="L49" s="74">
        <f t="shared" si="2"/>
        <v>0</v>
      </c>
      <c r="M49" s="73">
        <f t="shared" si="3"/>
      </c>
      <c r="N49" s="73">
        <f t="shared" si="4"/>
      </c>
      <c r="O49" s="73">
        <f t="shared" si="5"/>
      </c>
    </row>
    <row r="50" spans="2:15" ht="12.75" customHeight="1">
      <c r="B50" s="184"/>
      <c r="C50" s="185"/>
      <c r="D50" s="186"/>
      <c r="E50" s="185"/>
      <c r="F50" s="186"/>
      <c r="G50" s="185"/>
      <c r="H50" s="185"/>
      <c r="I50" s="55">
        <f t="shared" si="6"/>
      </c>
      <c r="J50" s="56">
        <f t="shared" si="7"/>
      </c>
      <c r="K50" s="74">
        <f>IF(OR(IF(M50="",FALSE,COUNTIF($M$6:$M$54,M50)&gt;1),IF(N50="",FALSE,COUNTIF($N$6:$N$54,N50)&gt;1),IF(O50="",FALSE,COUNTIF($O$6:$O$54,O50)&gt;1)),"Ismétlődés","")</f>
      </c>
      <c r="L50" s="74">
        <f t="shared" si="2"/>
        <v>0</v>
      </c>
      <c r="M50" s="73">
        <f t="shared" si="3"/>
      </c>
      <c r="N50" s="73">
        <f t="shared" si="4"/>
      </c>
      <c r="O50" s="73">
        <f t="shared" si="5"/>
      </c>
    </row>
    <row r="51" spans="2:15" ht="12.75" customHeight="1">
      <c r="B51" s="184"/>
      <c r="C51" s="185"/>
      <c r="D51" s="186"/>
      <c r="E51" s="185"/>
      <c r="F51" s="186"/>
      <c r="G51" s="185"/>
      <c r="H51" s="185"/>
      <c r="I51" s="55">
        <f t="shared" si="6"/>
      </c>
      <c r="J51" s="56">
        <f t="shared" si="7"/>
      </c>
      <c r="K51" s="74">
        <f>IF(OR(IF(M51="",FALSE,COUNTIF($M$6:$M$54,M51)&gt;1),IF(N51="",FALSE,COUNTIF($N$6:$N$54,N51)&gt;1),IF(O51="",FALSE,COUNTIF($O$6:$O$54,O51)&gt;1)),"Ismétlődés","")</f>
      </c>
      <c r="L51" s="74">
        <f t="shared" si="2"/>
        <v>0</v>
      </c>
      <c r="M51" s="73">
        <f t="shared" si="3"/>
      </c>
      <c r="N51" s="73">
        <f t="shared" si="4"/>
      </c>
      <c r="O51" s="73">
        <f t="shared" si="5"/>
      </c>
    </row>
    <row r="52" spans="2:15" ht="12.75" customHeight="1">
      <c r="B52" s="184"/>
      <c r="C52" s="185"/>
      <c r="D52" s="186"/>
      <c r="E52" s="185"/>
      <c r="F52" s="186"/>
      <c r="G52" s="185"/>
      <c r="H52" s="185"/>
      <c r="I52" s="55">
        <f t="shared" si="6"/>
      </c>
      <c r="J52" s="56">
        <f t="shared" si="7"/>
      </c>
      <c r="K52" s="74">
        <f>IF(OR(IF(M52="",FALSE,COUNTIF($M$6:$M$54,M52)&gt;1),IF(N52="",FALSE,COUNTIF($N$6:$N$54,N52)&gt;1),IF(O52="",FALSE,COUNTIF($O$6:$O$54,O52)&gt;1)),"Ismétlődés","")</f>
      </c>
      <c r="L52" s="74">
        <f t="shared" si="2"/>
        <v>0</v>
      </c>
      <c r="M52" s="73">
        <f t="shared" si="3"/>
      </c>
      <c r="N52" s="73">
        <f t="shared" si="4"/>
      </c>
      <c r="O52" s="73">
        <f t="shared" si="5"/>
      </c>
    </row>
    <row r="53" spans="2:15" ht="12.75" customHeight="1">
      <c r="B53" s="184"/>
      <c r="C53" s="185"/>
      <c r="D53" s="186"/>
      <c r="E53" s="185"/>
      <c r="F53" s="186"/>
      <c r="G53" s="185"/>
      <c r="H53" s="185"/>
      <c r="I53" s="55">
        <f t="shared" si="6"/>
      </c>
      <c r="J53" s="56">
        <f t="shared" si="7"/>
      </c>
      <c r="K53" s="74">
        <f>IF(OR(IF(M53="",FALSE,COUNTIF($M$6:$M$54,M53)&gt;1),IF(N53="",FALSE,COUNTIF($N$6:$N$54,N53)&gt;1),IF(O53="",FALSE,COUNTIF($O$6:$O$54,O53)&gt;1)),"Ismétlődés","")</f>
      </c>
      <c r="L53" s="74">
        <f t="shared" si="2"/>
        <v>0</v>
      </c>
      <c r="M53" s="73">
        <f t="shared" si="3"/>
      </c>
      <c r="N53" s="73">
        <f t="shared" si="4"/>
      </c>
      <c r="O53" s="73">
        <f t="shared" si="5"/>
      </c>
    </row>
    <row r="54" spans="2:15" ht="12.75" customHeight="1" thickBot="1">
      <c r="B54" s="105"/>
      <c r="C54" s="187"/>
      <c r="D54" s="106"/>
      <c r="E54" s="187"/>
      <c r="F54" s="106"/>
      <c r="G54" s="187"/>
      <c r="H54" s="187"/>
      <c r="I54" s="57">
        <f t="shared" si="6"/>
      </c>
      <c r="J54" s="58">
        <f t="shared" si="7"/>
      </c>
      <c r="K54" s="74">
        <f>IF(OR(IF(M54="",FALSE,COUNTIF($M$6:$M$54,M54)&gt;1),IF(N54="",FALSE,COUNTIF($N$6:$N$54,N54)&gt;1),IF(O54="",FALSE,COUNTIF($O$6:$O$54,O54)&gt;1)),"Ismétlődés","")</f>
      </c>
      <c r="L54" s="74">
        <f>IF(B54="",0,ROW())</f>
        <v>0</v>
      </c>
      <c r="M54" s="73">
        <f>IF(C54="","",$B54&amp;C54&amp;D54)</f>
      </c>
      <c r="N54" s="73">
        <f>IF(E54="","",$B54&amp;E54&amp;F54)</f>
      </c>
      <c r="O54" s="73">
        <f>IF(G54="","",$B54&amp;G54&amp;H54)</f>
      </c>
    </row>
    <row r="55" ht="12.75" customHeight="1"/>
  </sheetData>
  <sheetProtection password="C0B1" sheet="1" objects="1" scenarios="1" selectLockedCells="1"/>
  <mergeCells count="7">
    <mergeCell ref="B4:B5"/>
    <mergeCell ref="B2:J2"/>
    <mergeCell ref="J4:J5"/>
    <mergeCell ref="I4:I5"/>
    <mergeCell ref="E4:F4"/>
    <mergeCell ref="C4:D4"/>
    <mergeCell ref="G4:H4"/>
  </mergeCells>
  <dataValidations count="1">
    <dataValidation type="list" allowBlank="1" showInputMessage="1" showErrorMessage="1" sqref="B6:B54">
      <formula1>staffs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3"/>
  <dimension ref="A2:AT64"/>
  <sheetViews>
    <sheetView showRowColHeaders="0" zoomScale="95" zoomScaleNormal="95" workbookViewId="0" topLeftCell="A1">
      <selection activeCell="N13" sqref="N13"/>
    </sheetView>
  </sheetViews>
  <sheetFormatPr defaultColWidth="9.140625" defaultRowHeight="0" customHeight="1" zeroHeight="1"/>
  <cols>
    <col min="1" max="1" width="2.28125" style="4" customWidth="1"/>
    <col min="2" max="2" width="16.8515625" style="4" customWidth="1"/>
    <col min="3" max="5" width="3.421875" style="4" customWidth="1"/>
    <col min="6" max="6" width="3.28125" style="4" customWidth="1"/>
    <col min="7" max="7" width="2.421875" style="4" customWidth="1"/>
    <col min="8" max="47" width="2.8515625" style="4" customWidth="1"/>
    <col min="48" max="16384" width="2.8515625" style="4" hidden="1" customWidth="1"/>
  </cols>
  <sheetData>
    <row r="1" ht="13.5" thickBot="1"/>
    <row r="2" spans="8:34" ht="13.5" thickBot="1">
      <c r="H2" s="150">
        <v>2007</v>
      </c>
      <c r="I2" s="151"/>
      <c r="J2" s="152"/>
      <c r="K2" s="150" t="s">
        <v>12</v>
      </c>
      <c r="L2" s="151"/>
      <c r="M2" s="151"/>
      <c r="N2" s="151"/>
      <c r="O2" s="152"/>
      <c r="P2" s="150">
        <v>2</v>
      </c>
      <c r="Q2" s="151"/>
      <c r="R2" s="152"/>
      <c r="S2" s="5"/>
      <c r="U2" s="108"/>
      <c r="V2" s="6" t="s">
        <v>27</v>
      </c>
      <c r="W2" s="5"/>
      <c r="X2" s="5"/>
      <c r="Y2" s="5"/>
      <c r="AA2" s="107"/>
      <c r="AB2" s="4" t="s">
        <v>5</v>
      </c>
      <c r="AG2" s="16"/>
      <c r="AH2" s="4" t="s">
        <v>28</v>
      </c>
    </row>
    <row r="3" ht="15.75" customHeight="1" thickBot="1">
      <c r="AB3" s="7"/>
    </row>
    <row r="4" spans="8:46" s="8" customFormat="1" ht="55.5" customHeight="1" thickBot="1">
      <c r="H4" s="24" t="str">
        <f>K2</f>
        <v>Május</v>
      </c>
      <c r="I4" s="17">
        <f aca="true" t="shared" si="0" ref="I4:AT4">IF(I8=1,INDEX(months,MONTH(I5)),"")</f>
      </c>
      <c r="J4" s="17">
        <f t="shared" si="0"/>
      </c>
      <c r="K4" s="17">
        <f t="shared" si="0"/>
      </c>
      <c r="L4" s="17">
        <f t="shared" si="0"/>
      </c>
      <c r="M4" s="17">
        <f t="shared" si="0"/>
      </c>
      <c r="N4" s="17">
        <f t="shared" si="0"/>
      </c>
      <c r="O4" s="17">
        <f t="shared" si="0"/>
      </c>
      <c r="P4" s="17">
        <f t="shared" si="0"/>
      </c>
      <c r="Q4" s="17">
        <f t="shared" si="0"/>
      </c>
      <c r="R4" s="17">
        <f t="shared" si="0"/>
      </c>
      <c r="S4" s="17">
        <f t="shared" si="0"/>
      </c>
      <c r="T4" s="17">
        <f t="shared" si="0"/>
      </c>
      <c r="U4" s="17">
        <f t="shared" si="0"/>
      </c>
      <c r="V4" s="17">
        <f t="shared" si="0"/>
      </c>
      <c r="W4" s="17">
        <f t="shared" si="0"/>
      </c>
      <c r="X4" s="17">
        <f t="shared" si="0"/>
      </c>
      <c r="Y4" s="17">
        <f t="shared" si="0"/>
      </c>
      <c r="Z4" s="17">
        <f t="shared" si="0"/>
      </c>
      <c r="AA4" s="17">
        <f t="shared" si="0"/>
      </c>
      <c r="AB4" s="17">
        <f t="shared" si="0"/>
      </c>
      <c r="AC4" s="17">
        <f t="shared" si="0"/>
      </c>
      <c r="AD4" s="17">
        <f t="shared" si="0"/>
      </c>
      <c r="AE4" s="17">
        <f t="shared" si="0"/>
      </c>
      <c r="AF4" s="17">
        <f t="shared" si="0"/>
      </c>
      <c r="AG4" s="17">
        <f t="shared" si="0"/>
      </c>
      <c r="AH4" s="17">
        <f t="shared" si="0"/>
      </c>
      <c r="AI4" s="17">
        <f t="shared" si="0"/>
      </c>
      <c r="AJ4" s="17">
        <f t="shared" si="0"/>
      </c>
      <c r="AK4" s="17">
        <f t="shared" si="0"/>
      </c>
      <c r="AL4" s="17" t="str">
        <f t="shared" si="0"/>
        <v>Június</v>
      </c>
      <c r="AM4" s="17">
        <f t="shared" si="0"/>
      </c>
      <c r="AN4" s="17">
        <f t="shared" si="0"/>
      </c>
      <c r="AO4" s="17">
        <f t="shared" si="0"/>
      </c>
      <c r="AP4" s="17">
        <f t="shared" si="0"/>
      </c>
      <c r="AQ4" s="17">
        <f t="shared" si="0"/>
      </c>
      <c r="AR4" s="17">
        <f t="shared" si="0"/>
      </c>
      <c r="AS4" s="17">
        <f t="shared" si="0"/>
      </c>
      <c r="AT4" s="17">
        <f t="shared" si="0"/>
      </c>
    </row>
    <row r="5" spans="8:46" s="9" customFormat="1" ht="24" customHeight="1" hidden="1" thickBot="1" thickTop="1">
      <c r="H5" s="10">
        <f>DATE(H2,MATCH(K2,months,0),P2)</f>
        <v>39204</v>
      </c>
      <c r="I5" s="11">
        <f>H5+1</f>
        <v>39205</v>
      </c>
      <c r="J5" s="11">
        <f aca="true" t="shared" si="1" ref="J5:AT5">I5+1</f>
        <v>39206</v>
      </c>
      <c r="K5" s="11">
        <f t="shared" si="1"/>
        <v>39207</v>
      </c>
      <c r="L5" s="11">
        <f t="shared" si="1"/>
        <v>39208</v>
      </c>
      <c r="M5" s="11">
        <f t="shared" si="1"/>
        <v>39209</v>
      </c>
      <c r="N5" s="11">
        <f t="shared" si="1"/>
        <v>39210</v>
      </c>
      <c r="O5" s="11">
        <f t="shared" si="1"/>
        <v>39211</v>
      </c>
      <c r="P5" s="11">
        <f t="shared" si="1"/>
        <v>39212</v>
      </c>
      <c r="Q5" s="11">
        <f t="shared" si="1"/>
        <v>39213</v>
      </c>
      <c r="R5" s="11">
        <f t="shared" si="1"/>
        <v>39214</v>
      </c>
      <c r="S5" s="11">
        <f t="shared" si="1"/>
        <v>39215</v>
      </c>
      <c r="T5" s="11">
        <f t="shared" si="1"/>
        <v>39216</v>
      </c>
      <c r="U5" s="11">
        <f t="shared" si="1"/>
        <v>39217</v>
      </c>
      <c r="V5" s="11">
        <f t="shared" si="1"/>
        <v>39218</v>
      </c>
      <c r="W5" s="11">
        <f t="shared" si="1"/>
        <v>39219</v>
      </c>
      <c r="X5" s="11">
        <f t="shared" si="1"/>
        <v>39220</v>
      </c>
      <c r="Y5" s="11">
        <f t="shared" si="1"/>
        <v>39221</v>
      </c>
      <c r="Z5" s="11">
        <f t="shared" si="1"/>
        <v>39222</v>
      </c>
      <c r="AA5" s="11">
        <f t="shared" si="1"/>
        <v>39223</v>
      </c>
      <c r="AB5" s="11">
        <f t="shared" si="1"/>
        <v>39224</v>
      </c>
      <c r="AC5" s="11">
        <f t="shared" si="1"/>
        <v>39225</v>
      </c>
      <c r="AD5" s="11">
        <f t="shared" si="1"/>
        <v>39226</v>
      </c>
      <c r="AE5" s="11">
        <f t="shared" si="1"/>
        <v>39227</v>
      </c>
      <c r="AF5" s="11">
        <f t="shared" si="1"/>
        <v>39228</v>
      </c>
      <c r="AG5" s="11">
        <f t="shared" si="1"/>
        <v>39229</v>
      </c>
      <c r="AH5" s="11">
        <f t="shared" si="1"/>
        <v>39230</v>
      </c>
      <c r="AI5" s="11">
        <f t="shared" si="1"/>
        <v>39231</v>
      </c>
      <c r="AJ5" s="11">
        <f t="shared" si="1"/>
        <v>39232</v>
      </c>
      <c r="AK5" s="11">
        <f t="shared" si="1"/>
        <v>39233</v>
      </c>
      <c r="AL5" s="11">
        <f t="shared" si="1"/>
        <v>39234</v>
      </c>
      <c r="AM5" s="11">
        <f t="shared" si="1"/>
        <v>39235</v>
      </c>
      <c r="AN5" s="11">
        <f t="shared" si="1"/>
        <v>39236</v>
      </c>
      <c r="AO5" s="11">
        <f t="shared" si="1"/>
        <v>39237</v>
      </c>
      <c r="AP5" s="11">
        <f t="shared" si="1"/>
        <v>39238</v>
      </c>
      <c r="AQ5" s="11">
        <f t="shared" si="1"/>
        <v>39239</v>
      </c>
      <c r="AR5" s="11">
        <f t="shared" si="1"/>
        <v>39240</v>
      </c>
      <c r="AS5" s="11">
        <f t="shared" si="1"/>
        <v>39241</v>
      </c>
      <c r="AT5" s="11">
        <f t="shared" si="1"/>
        <v>39242</v>
      </c>
    </row>
    <row r="6" spans="3:46" ht="4.5" customHeight="1" hidden="1" thickBot="1">
      <c r="C6" s="20" t="s">
        <v>54</v>
      </c>
      <c r="D6" s="18" t="s">
        <v>58</v>
      </c>
      <c r="E6" s="18" t="s">
        <v>56</v>
      </c>
      <c r="F6" s="19" t="s">
        <v>55</v>
      </c>
      <c r="H6" s="12">
        <f aca="true" t="shared" si="2" ref="H6:AT6">WEEKDAY(H5,2)</f>
        <v>3</v>
      </c>
      <c r="I6" s="12">
        <f t="shared" si="2"/>
        <v>4</v>
      </c>
      <c r="J6" s="12">
        <f t="shared" si="2"/>
        <v>5</v>
      </c>
      <c r="K6" s="12">
        <f t="shared" si="2"/>
        <v>6</v>
      </c>
      <c r="L6" s="12">
        <f t="shared" si="2"/>
        <v>7</v>
      </c>
      <c r="M6" s="12">
        <f t="shared" si="2"/>
        <v>1</v>
      </c>
      <c r="N6" s="12">
        <f t="shared" si="2"/>
        <v>2</v>
      </c>
      <c r="O6" s="12">
        <f t="shared" si="2"/>
        <v>3</v>
      </c>
      <c r="P6" s="12">
        <f t="shared" si="2"/>
        <v>4</v>
      </c>
      <c r="Q6" s="12">
        <f t="shared" si="2"/>
        <v>5</v>
      </c>
      <c r="R6" s="12">
        <f t="shared" si="2"/>
        <v>6</v>
      </c>
      <c r="S6" s="12">
        <f t="shared" si="2"/>
        <v>7</v>
      </c>
      <c r="T6" s="12">
        <f t="shared" si="2"/>
        <v>1</v>
      </c>
      <c r="U6" s="12">
        <f t="shared" si="2"/>
        <v>2</v>
      </c>
      <c r="V6" s="12">
        <f t="shared" si="2"/>
        <v>3</v>
      </c>
      <c r="W6" s="12">
        <f t="shared" si="2"/>
        <v>4</v>
      </c>
      <c r="X6" s="12">
        <f t="shared" si="2"/>
        <v>5</v>
      </c>
      <c r="Y6" s="12">
        <f t="shared" si="2"/>
        <v>6</v>
      </c>
      <c r="Z6" s="12">
        <f t="shared" si="2"/>
        <v>7</v>
      </c>
      <c r="AA6" s="12">
        <f t="shared" si="2"/>
        <v>1</v>
      </c>
      <c r="AB6" s="12">
        <f t="shared" si="2"/>
        <v>2</v>
      </c>
      <c r="AC6" s="12">
        <f t="shared" si="2"/>
        <v>3</v>
      </c>
      <c r="AD6" s="12">
        <f t="shared" si="2"/>
        <v>4</v>
      </c>
      <c r="AE6" s="12">
        <f t="shared" si="2"/>
        <v>5</v>
      </c>
      <c r="AF6" s="12">
        <f t="shared" si="2"/>
        <v>6</v>
      </c>
      <c r="AG6" s="12">
        <f t="shared" si="2"/>
        <v>7</v>
      </c>
      <c r="AH6" s="12">
        <f t="shared" si="2"/>
        <v>1</v>
      </c>
      <c r="AI6" s="12">
        <f t="shared" si="2"/>
        <v>2</v>
      </c>
      <c r="AJ6" s="12">
        <f t="shared" si="2"/>
        <v>3</v>
      </c>
      <c r="AK6" s="12">
        <f t="shared" si="2"/>
        <v>4</v>
      </c>
      <c r="AL6" s="12">
        <f t="shared" si="2"/>
        <v>5</v>
      </c>
      <c r="AM6" s="12">
        <f t="shared" si="2"/>
        <v>6</v>
      </c>
      <c r="AN6" s="12">
        <f t="shared" si="2"/>
        <v>7</v>
      </c>
      <c r="AO6" s="12">
        <f t="shared" si="2"/>
        <v>1</v>
      </c>
      <c r="AP6" s="12">
        <f t="shared" si="2"/>
        <v>2</v>
      </c>
      <c r="AQ6" s="12">
        <f t="shared" si="2"/>
        <v>3</v>
      </c>
      <c r="AR6" s="12">
        <f t="shared" si="2"/>
        <v>4</v>
      </c>
      <c r="AS6" s="12">
        <f t="shared" si="2"/>
        <v>5</v>
      </c>
      <c r="AT6" s="12">
        <f t="shared" si="2"/>
        <v>6</v>
      </c>
    </row>
    <row r="7" spans="2:46" s="9" customFormat="1" ht="15.75" customHeight="1" thickTop="1">
      <c r="B7" s="8"/>
      <c r="C7" s="153" t="s">
        <v>54</v>
      </c>
      <c r="D7" s="156" t="s">
        <v>58</v>
      </c>
      <c r="E7" s="156" t="s">
        <v>56</v>
      </c>
      <c r="F7" s="159" t="s">
        <v>55</v>
      </c>
      <c r="H7" s="114" t="str">
        <f aca="true" t="shared" si="3" ref="H7:AT7">INDEX(days,H6)</f>
        <v>Sz</v>
      </c>
      <c r="I7" s="115" t="str">
        <f t="shared" si="3"/>
        <v>Cs</v>
      </c>
      <c r="J7" s="115" t="str">
        <f t="shared" si="3"/>
        <v>P</v>
      </c>
      <c r="K7" s="115" t="str">
        <f t="shared" si="3"/>
        <v>Sz</v>
      </c>
      <c r="L7" s="115" t="str">
        <f t="shared" si="3"/>
        <v>V</v>
      </c>
      <c r="M7" s="115" t="str">
        <f t="shared" si="3"/>
        <v>H</v>
      </c>
      <c r="N7" s="115" t="str">
        <f t="shared" si="3"/>
        <v>K</v>
      </c>
      <c r="O7" s="115" t="str">
        <f t="shared" si="3"/>
        <v>Sz</v>
      </c>
      <c r="P7" s="115" t="str">
        <f t="shared" si="3"/>
        <v>Cs</v>
      </c>
      <c r="Q7" s="115" t="str">
        <f t="shared" si="3"/>
        <v>P</v>
      </c>
      <c r="R7" s="115" t="str">
        <f t="shared" si="3"/>
        <v>Sz</v>
      </c>
      <c r="S7" s="115" t="str">
        <f t="shared" si="3"/>
        <v>V</v>
      </c>
      <c r="T7" s="115" t="str">
        <f t="shared" si="3"/>
        <v>H</v>
      </c>
      <c r="U7" s="115" t="str">
        <f t="shared" si="3"/>
        <v>K</v>
      </c>
      <c r="V7" s="115" t="str">
        <f t="shared" si="3"/>
        <v>Sz</v>
      </c>
      <c r="W7" s="115" t="str">
        <f t="shared" si="3"/>
        <v>Cs</v>
      </c>
      <c r="X7" s="115" t="str">
        <f t="shared" si="3"/>
        <v>P</v>
      </c>
      <c r="Y7" s="115" t="str">
        <f t="shared" si="3"/>
        <v>Sz</v>
      </c>
      <c r="Z7" s="115" t="str">
        <f t="shared" si="3"/>
        <v>V</v>
      </c>
      <c r="AA7" s="115" t="str">
        <f t="shared" si="3"/>
        <v>H</v>
      </c>
      <c r="AB7" s="115" t="str">
        <f t="shared" si="3"/>
        <v>K</v>
      </c>
      <c r="AC7" s="115" t="str">
        <f t="shared" si="3"/>
        <v>Sz</v>
      </c>
      <c r="AD7" s="115" t="str">
        <f t="shared" si="3"/>
        <v>Cs</v>
      </c>
      <c r="AE7" s="115" t="str">
        <f t="shared" si="3"/>
        <v>P</v>
      </c>
      <c r="AF7" s="115" t="str">
        <f t="shared" si="3"/>
        <v>Sz</v>
      </c>
      <c r="AG7" s="115" t="str">
        <f t="shared" si="3"/>
        <v>V</v>
      </c>
      <c r="AH7" s="115" t="str">
        <f t="shared" si="3"/>
        <v>H</v>
      </c>
      <c r="AI7" s="115" t="str">
        <f t="shared" si="3"/>
        <v>K</v>
      </c>
      <c r="AJ7" s="115" t="str">
        <f t="shared" si="3"/>
        <v>Sz</v>
      </c>
      <c r="AK7" s="115" t="str">
        <f t="shared" si="3"/>
        <v>Cs</v>
      </c>
      <c r="AL7" s="115" t="str">
        <f t="shared" si="3"/>
        <v>P</v>
      </c>
      <c r="AM7" s="115" t="str">
        <f t="shared" si="3"/>
        <v>Sz</v>
      </c>
      <c r="AN7" s="115" t="str">
        <f t="shared" si="3"/>
        <v>V</v>
      </c>
      <c r="AO7" s="115" t="str">
        <f t="shared" si="3"/>
        <v>H</v>
      </c>
      <c r="AP7" s="115" t="str">
        <f t="shared" si="3"/>
        <v>K</v>
      </c>
      <c r="AQ7" s="115" t="str">
        <f t="shared" si="3"/>
        <v>Sz</v>
      </c>
      <c r="AR7" s="115" t="str">
        <f t="shared" si="3"/>
        <v>Cs</v>
      </c>
      <c r="AS7" s="115" t="str">
        <f t="shared" si="3"/>
        <v>P</v>
      </c>
      <c r="AT7" s="116" t="str">
        <f t="shared" si="3"/>
        <v>Sz</v>
      </c>
    </row>
    <row r="8" spans="2:46" ht="15.75" customHeight="1" thickBot="1">
      <c r="B8" s="8"/>
      <c r="C8" s="154"/>
      <c r="D8" s="157"/>
      <c r="E8" s="157"/>
      <c r="F8" s="160"/>
      <c r="H8" s="21">
        <f>DAY(H5)</f>
        <v>2</v>
      </c>
      <c r="I8" s="22">
        <f aca="true" t="shared" si="4" ref="I8:AT8">DAY(I5)</f>
        <v>3</v>
      </c>
      <c r="J8" s="22">
        <f t="shared" si="4"/>
        <v>4</v>
      </c>
      <c r="K8" s="22">
        <f t="shared" si="4"/>
        <v>5</v>
      </c>
      <c r="L8" s="22">
        <f t="shared" si="4"/>
        <v>6</v>
      </c>
      <c r="M8" s="22">
        <f t="shared" si="4"/>
        <v>7</v>
      </c>
      <c r="N8" s="22">
        <f t="shared" si="4"/>
        <v>8</v>
      </c>
      <c r="O8" s="22">
        <f t="shared" si="4"/>
        <v>9</v>
      </c>
      <c r="P8" s="22">
        <f t="shared" si="4"/>
        <v>10</v>
      </c>
      <c r="Q8" s="22">
        <f t="shared" si="4"/>
        <v>11</v>
      </c>
      <c r="R8" s="22">
        <f t="shared" si="4"/>
        <v>12</v>
      </c>
      <c r="S8" s="22">
        <f t="shared" si="4"/>
        <v>13</v>
      </c>
      <c r="T8" s="22">
        <f t="shared" si="4"/>
        <v>14</v>
      </c>
      <c r="U8" s="22">
        <f t="shared" si="4"/>
        <v>15</v>
      </c>
      <c r="V8" s="22">
        <f t="shared" si="4"/>
        <v>16</v>
      </c>
      <c r="W8" s="22">
        <f t="shared" si="4"/>
        <v>17</v>
      </c>
      <c r="X8" s="22">
        <f t="shared" si="4"/>
        <v>18</v>
      </c>
      <c r="Y8" s="22">
        <f t="shared" si="4"/>
        <v>19</v>
      </c>
      <c r="Z8" s="22">
        <f t="shared" si="4"/>
        <v>20</v>
      </c>
      <c r="AA8" s="22">
        <f t="shared" si="4"/>
        <v>21</v>
      </c>
      <c r="AB8" s="22">
        <f t="shared" si="4"/>
        <v>22</v>
      </c>
      <c r="AC8" s="22">
        <f t="shared" si="4"/>
        <v>23</v>
      </c>
      <c r="AD8" s="22">
        <f t="shared" si="4"/>
        <v>24</v>
      </c>
      <c r="AE8" s="22">
        <f t="shared" si="4"/>
        <v>25</v>
      </c>
      <c r="AF8" s="22">
        <f t="shared" si="4"/>
        <v>26</v>
      </c>
      <c r="AG8" s="22">
        <f t="shared" si="4"/>
        <v>27</v>
      </c>
      <c r="AH8" s="22">
        <f t="shared" si="4"/>
        <v>28</v>
      </c>
      <c r="AI8" s="22">
        <f t="shared" si="4"/>
        <v>29</v>
      </c>
      <c r="AJ8" s="22">
        <f t="shared" si="4"/>
        <v>30</v>
      </c>
      <c r="AK8" s="22">
        <f t="shared" si="4"/>
        <v>31</v>
      </c>
      <c r="AL8" s="22">
        <f t="shared" si="4"/>
        <v>1</v>
      </c>
      <c r="AM8" s="22">
        <f t="shared" si="4"/>
        <v>2</v>
      </c>
      <c r="AN8" s="22">
        <f t="shared" si="4"/>
        <v>3</v>
      </c>
      <c r="AO8" s="22">
        <f t="shared" si="4"/>
        <v>4</v>
      </c>
      <c r="AP8" s="22">
        <f t="shared" si="4"/>
        <v>5</v>
      </c>
      <c r="AQ8" s="22">
        <f t="shared" si="4"/>
        <v>6</v>
      </c>
      <c r="AR8" s="22">
        <f t="shared" si="4"/>
        <v>7</v>
      </c>
      <c r="AS8" s="22">
        <f t="shared" si="4"/>
        <v>8</v>
      </c>
      <c r="AT8" s="23">
        <f t="shared" si="4"/>
        <v>9</v>
      </c>
    </row>
    <row r="9" spans="3:46" s="9" customFormat="1" ht="6.75" customHeight="1" thickBot="1">
      <c r="C9" s="154"/>
      <c r="D9" s="157"/>
      <c r="E9" s="157"/>
      <c r="F9" s="160"/>
      <c r="H9" s="12">
        <f aca="true" t="shared" si="5" ref="H9:AT9">IF(INDEX(holidays,H$6)="x",1,0)</f>
        <v>0</v>
      </c>
      <c r="I9" s="12">
        <f t="shared" si="5"/>
        <v>0</v>
      </c>
      <c r="J9" s="12">
        <f t="shared" si="5"/>
        <v>0</v>
      </c>
      <c r="K9" s="12">
        <f t="shared" si="5"/>
        <v>1</v>
      </c>
      <c r="L9" s="12">
        <f t="shared" si="5"/>
        <v>1</v>
      </c>
      <c r="M9" s="12">
        <f t="shared" si="5"/>
        <v>0</v>
      </c>
      <c r="N9" s="12">
        <f t="shared" si="5"/>
        <v>0</v>
      </c>
      <c r="O9" s="12">
        <f t="shared" si="5"/>
        <v>0</v>
      </c>
      <c r="P9" s="12">
        <f t="shared" si="5"/>
        <v>0</v>
      </c>
      <c r="Q9" s="12">
        <f t="shared" si="5"/>
        <v>0</v>
      </c>
      <c r="R9" s="12">
        <f t="shared" si="5"/>
        <v>1</v>
      </c>
      <c r="S9" s="12">
        <f t="shared" si="5"/>
        <v>1</v>
      </c>
      <c r="T9" s="12">
        <f t="shared" si="5"/>
        <v>0</v>
      </c>
      <c r="U9" s="12">
        <f t="shared" si="5"/>
        <v>0</v>
      </c>
      <c r="V9" s="12">
        <f t="shared" si="5"/>
        <v>0</v>
      </c>
      <c r="W9" s="12">
        <f t="shared" si="5"/>
        <v>0</v>
      </c>
      <c r="X9" s="12">
        <f t="shared" si="5"/>
        <v>0</v>
      </c>
      <c r="Y9" s="12">
        <f t="shared" si="5"/>
        <v>1</v>
      </c>
      <c r="Z9" s="12">
        <f t="shared" si="5"/>
        <v>1</v>
      </c>
      <c r="AA9" s="12">
        <f t="shared" si="5"/>
        <v>0</v>
      </c>
      <c r="AB9" s="12">
        <f t="shared" si="5"/>
        <v>0</v>
      </c>
      <c r="AC9" s="12">
        <f t="shared" si="5"/>
        <v>0</v>
      </c>
      <c r="AD9" s="12">
        <f t="shared" si="5"/>
        <v>0</v>
      </c>
      <c r="AE9" s="12">
        <f t="shared" si="5"/>
        <v>0</v>
      </c>
      <c r="AF9" s="12">
        <f t="shared" si="5"/>
        <v>1</v>
      </c>
      <c r="AG9" s="12">
        <f t="shared" si="5"/>
        <v>1</v>
      </c>
      <c r="AH9" s="12">
        <f t="shared" si="5"/>
        <v>0</v>
      </c>
      <c r="AI9" s="12">
        <f t="shared" si="5"/>
        <v>0</v>
      </c>
      <c r="AJ9" s="12">
        <f t="shared" si="5"/>
        <v>0</v>
      </c>
      <c r="AK9" s="12">
        <f t="shared" si="5"/>
        <v>0</v>
      </c>
      <c r="AL9" s="12">
        <f t="shared" si="5"/>
        <v>0</v>
      </c>
      <c r="AM9" s="12">
        <f t="shared" si="5"/>
        <v>1</v>
      </c>
      <c r="AN9" s="12">
        <f t="shared" si="5"/>
        <v>1</v>
      </c>
      <c r="AO9" s="12">
        <f t="shared" si="5"/>
        <v>0</v>
      </c>
      <c r="AP9" s="12">
        <f t="shared" si="5"/>
        <v>0</v>
      </c>
      <c r="AQ9" s="12">
        <f t="shared" si="5"/>
        <v>0</v>
      </c>
      <c r="AR9" s="12">
        <f t="shared" si="5"/>
        <v>0</v>
      </c>
      <c r="AS9" s="12">
        <f t="shared" si="5"/>
        <v>0</v>
      </c>
      <c r="AT9" s="12">
        <f t="shared" si="5"/>
        <v>1</v>
      </c>
    </row>
    <row r="10" spans="2:46" ht="13.5" thickBot="1">
      <c r="B10" s="162" t="s">
        <v>0</v>
      </c>
      <c r="C10" s="155"/>
      <c r="D10" s="158"/>
      <c r="E10" s="158"/>
      <c r="F10" s="161"/>
      <c r="H10" s="64">
        <f>COUNTIF(H$12:H$34,2)-COUNTIF(H$12:H$34,3)</f>
        <v>0</v>
      </c>
      <c r="I10" s="63">
        <f>COUNTIF(I$12:I$34,2)-COUNTIF(I$12:I$34,3)</f>
        <v>0</v>
      </c>
      <c r="J10" s="63">
        <f>COUNTIF(J$12:J$34,2)-COUNTIF(J$12:J$34,3)</f>
        <v>0</v>
      </c>
      <c r="K10" s="63">
        <f>COUNTIF(K$12:K$34,2)-COUNTIF(K$12:K$34,3)</f>
        <v>0</v>
      </c>
      <c r="L10" s="63">
        <f>COUNTIF(L$12:L$34,2)-COUNTIF(L$12:L$34,3)</f>
        <v>0</v>
      </c>
      <c r="M10" s="63">
        <f>COUNTIF(M$12:M$34,2)-COUNTIF(M$12:M$34,3)</f>
        <v>0</v>
      </c>
      <c r="N10" s="63">
        <f>COUNTIF(N$12:N$34,2)-COUNTIF(N$12:N$34,3)</f>
        <v>0</v>
      </c>
      <c r="O10" s="63">
        <f>COUNTIF(O$12:O$34,2)-COUNTIF(O$12:O$34,3)</f>
        <v>0</v>
      </c>
      <c r="P10" s="63">
        <f>COUNTIF(P$12:P$34,2)-COUNTIF(P$12:P$34,3)</f>
        <v>0</v>
      </c>
      <c r="Q10" s="63">
        <f>COUNTIF(Q$12:Q$34,2)-COUNTIF(Q$12:Q$34,3)</f>
        <v>0</v>
      </c>
      <c r="R10" s="63">
        <f>COUNTIF(R$12:R$34,2)-COUNTIF(R$12:R$34,3)</f>
        <v>0</v>
      </c>
      <c r="S10" s="63">
        <f>COUNTIF(S$12:S$34,2)-COUNTIF(S$12:S$34,3)</f>
        <v>0</v>
      </c>
      <c r="T10" s="63">
        <f>COUNTIF(T$12:T$34,2)-COUNTIF(T$12:T$34,3)</f>
        <v>0</v>
      </c>
      <c r="U10" s="63">
        <f>COUNTIF(U$12:U$34,2)-COUNTIF(U$12:U$34,3)</f>
        <v>0</v>
      </c>
      <c r="V10" s="63">
        <f>COUNTIF(V$12:V$34,2)-COUNTIF(V$12:V$34,3)</f>
        <v>0</v>
      </c>
      <c r="W10" s="63">
        <f>COUNTIF(W$12:W$34,2)-COUNTIF(W$12:W$34,3)</f>
        <v>0</v>
      </c>
      <c r="X10" s="63">
        <f>COUNTIF(X$12:X$34,2)-COUNTIF(X$12:X$34,3)</f>
        <v>0</v>
      </c>
      <c r="Y10" s="63">
        <f>COUNTIF(Y$12:Y$34,2)-COUNTIF(Y$12:Y$34,3)</f>
        <v>0</v>
      </c>
      <c r="Z10" s="63">
        <f>COUNTIF(Z$12:Z$34,2)-COUNTIF(Z$12:Z$34,3)</f>
        <v>0</v>
      </c>
      <c r="AA10" s="63">
        <f>COUNTIF(AA$12:AA$34,2)-COUNTIF(AA$12:AA$34,3)</f>
        <v>0</v>
      </c>
      <c r="AB10" s="63">
        <f>COUNTIF(AB$12:AB$34,2)-COUNTIF(AB$12:AB$34,3)</f>
        <v>0</v>
      </c>
      <c r="AC10" s="63">
        <f>COUNTIF(AC$12:AC$34,2)-COUNTIF(AC$12:AC$34,3)</f>
        <v>0</v>
      </c>
      <c r="AD10" s="63">
        <f>COUNTIF(AD$12:AD$34,2)-COUNTIF(AD$12:AD$34,3)</f>
        <v>0</v>
      </c>
      <c r="AE10" s="63">
        <f>COUNTIF(AE$12:AE$34,2)-COUNTIF(AE$12:AE$34,3)</f>
        <v>0</v>
      </c>
      <c r="AF10" s="63">
        <f>COUNTIF(AF$12:AF$34,2)-COUNTIF(AF$12:AF$34,3)</f>
        <v>0</v>
      </c>
      <c r="AG10" s="63">
        <f>COUNTIF(AG$12:AG$34,2)-COUNTIF(AG$12:AG$34,3)</f>
        <v>0</v>
      </c>
      <c r="AH10" s="63">
        <f>COUNTIF(AH$12:AH$34,2)-COUNTIF(AH$12:AH$34,3)</f>
        <v>0</v>
      </c>
      <c r="AI10" s="63">
        <f>COUNTIF(AI$12:AI$34,2)-COUNTIF(AI$12:AI$34,3)</f>
        <v>0</v>
      </c>
      <c r="AJ10" s="63">
        <f>COUNTIF(AJ$12:AJ$34,2)-COUNTIF(AJ$12:AJ$34,3)</f>
        <v>0</v>
      </c>
      <c r="AK10" s="63">
        <f>COUNTIF(AK$12:AK$34,2)-COUNTIF(AK$12:AK$34,3)</f>
        <v>0</v>
      </c>
      <c r="AL10" s="63">
        <f>COUNTIF(AL$12:AL$34,2)-COUNTIF(AL$12:AL$34,3)</f>
        <v>0</v>
      </c>
      <c r="AM10" s="63">
        <f>COUNTIF(AM$12:AM$34,2)-COUNTIF(AM$12:AM$34,3)</f>
        <v>0</v>
      </c>
      <c r="AN10" s="63">
        <f>COUNTIF(AN$12:AN$34,2)-COUNTIF(AN$12:AN$34,3)</f>
        <v>0</v>
      </c>
      <c r="AO10" s="63">
        <f>COUNTIF(AO$12:AO$34,2)-COUNTIF(AO$12:AO$34,3)</f>
        <v>0</v>
      </c>
      <c r="AP10" s="63">
        <f>COUNTIF(AP$12:AP$34,2)-COUNTIF(AP$12:AP$34,3)</f>
        <v>0</v>
      </c>
      <c r="AQ10" s="63">
        <f>COUNTIF(AQ$12:AQ$34,2)-COUNTIF(AQ$12:AQ$34,3)</f>
        <v>0</v>
      </c>
      <c r="AR10" s="63">
        <f>COUNTIF(AR$12:AR$34,2)-COUNTIF(AR$12:AR$34,3)</f>
        <v>0</v>
      </c>
      <c r="AS10" s="63">
        <f>COUNTIF(AS$12:AS$34,2)-COUNTIF(AS$12:AS$34,3)</f>
        <v>0</v>
      </c>
      <c r="AT10" s="65">
        <f>COUNTIF(AT$12:AT$34,2)-COUNTIF(AT$12:AT$34,3)</f>
        <v>0</v>
      </c>
    </row>
    <row r="11" spans="2:46" ht="6" customHeight="1" thickBot="1">
      <c r="B11" s="9">
        <f>MAX(munkatársak!$M$6:$M$10)</f>
        <v>5</v>
      </c>
      <c r="G11" s="13"/>
      <c r="H11" s="14">
        <f>IF(H$9=1,IF(SUMPRODUCT((céges!$D$6:$D$55&lt;=időskála!H$5)*(céges!$E$6:$E$55&gt;=időskála!H$5))&gt;0,-1,1),IF(SUMPRODUCT((céges!$B$6:$B$55&lt;=időskála!H$5)*(céges!$C$6:$C$55&gt;=időskála!H$5))&gt;0,2,0))</f>
        <v>0</v>
      </c>
      <c r="I11" s="14">
        <f>IF(I$9=1,IF(SUMPRODUCT((céges!$D$6:$D$55&lt;=időskála!I$5)*(céges!$E$6:$E$55&gt;=időskála!I$5))&gt;0,-1,1),IF(SUMPRODUCT((céges!$B$6:$B$55&lt;=időskála!I$5)*(céges!$C$6:$C$55&gt;=időskála!I$5))&gt;0,2,0))</f>
        <v>0</v>
      </c>
      <c r="J11" s="14">
        <f>IF(J$9=1,IF(SUMPRODUCT((céges!$D$6:$D$55&lt;=időskála!J$5)*(céges!$E$6:$E$55&gt;=időskála!J$5))&gt;0,-1,1),IF(SUMPRODUCT((céges!$B$6:$B$55&lt;=időskála!J$5)*(céges!$C$6:$C$55&gt;=időskála!J$5))&gt;0,2,0))</f>
        <v>0</v>
      </c>
      <c r="K11" s="14">
        <f>IF(K$9=1,IF(SUMPRODUCT((céges!$D$6:$D$55&lt;=időskála!K$5)*(céges!$E$6:$E$55&gt;=időskála!K$5))&gt;0,-1,1),IF(SUMPRODUCT((céges!$B$6:$B$55&lt;=időskála!K$5)*(céges!$C$6:$C$55&gt;=időskála!K$5))&gt;0,2,0))</f>
        <v>1</v>
      </c>
      <c r="L11" s="14">
        <f>IF(L$9=1,IF(SUMPRODUCT((céges!$D$6:$D$55&lt;=időskála!L$5)*(céges!$E$6:$E$55&gt;=időskála!L$5))&gt;0,-1,1),IF(SUMPRODUCT((céges!$B$6:$B$55&lt;=időskála!L$5)*(céges!$C$6:$C$55&gt;=időskála!L$5))&gt;0,2,0))</f>
        <v>1</v>
      </c>
      <c r="M11" s="14">
        <f>IF(M$9=1,IF(SUMPRODUCT((céges!$D$6:$D$55&lt;=időskála!M$5)*(céges!$E$6:$E$55&gt;=időskála!M$5))&gt;0,-1,1),IF(SUMPRODUCT((céges!$B$6:$B$55&lt;=időskála!M$5)*(céges!$C$6:$C$55&gt;=időskála!M$5))&gt;0,2,0))</f>
        <v>0</v>
      </c>
      <c r="N11" s="14">
        <f>IF(N$9=1,IF(SUMPRODUCT((céges!$D$6:$D$55&lt;=időskála!N$5)*(céges!$E$6:$E$55&gt;=időskála!N$5))&gt;0,-1,1),IF(SUMPRODUCT((céges!$B$6:$B$55&lt;=időskála!N$5)*(céges!$C$6:$C$55&gt;=időskála!N$5))&gt;0,2,0))</f>
        <v>0</v>
      </c>
      <c r="O11" s="14">
        <f>IF(O$9=1,IF(SUMPRODUCT((céges!$D$6:$D$55&lt;=időskála!O$5)*(céges!$E$6:$E$55&gt;=időskála!O$5))&gt;0,-1,1),IF(SUMPRODUCT((céges!$B$6:$B$55&lt;=időskála!O$5)*(céges!$C$6:$C$55&gt;=időskála!O$5))&gt;0,2,0))</f>
        <v>0</v>
      </c>
      <c r="P11" s="14">
        <f>IF(P$9=1,IF(SUMPRODUCT((céges!$D$6:$D$55&lt;=időskála!P$5)*(céges!$E$6:$E$55&gt;=időskála!P$5))&gt;0,-1,1),IF(SUMPRODUCT((céges!$B$6:$B$55&lt;=időskála!P$5)*(céges!$C$6:$C$55&gt;=időskála!P$5))&gt;0,2,0))</f>
        <v>0</v>
      </c>
      <c r="Q11" s="14">
        <f>IF(Q$9=1,IF(SUMPRODUCT((céges!$D$6:$D$55&lt;=időskála!Q$5)*(céges!$E$6:$E$55&gt;=időskála!Q$5))&gt;0,-1,1),IF(SUMPRODUCT((céges!$B$6:$B$55&lt;=időskála!Q$5)*(céges!$C$6:$C$55&gt;=időskála!Q$5))&gt;0,2,0))</f>
        <v>0</v>
      </c>
      <c r="R11" s="14">
        <f>IF(R$9=1,IF(SUMPRODUCT((céges!$D$6:$D$55&lt;=időskála!R$5)*(céges!$E$6:$E$55&gt;=időskála!R$5))&gt;0,-1,1),IF(SUMPRODUCT((céges!$B$6:$B$55&lt;=időskála!R$5)*(céges!$C$6:$C$55&gt;=időskála!R$5))&gt;0,2,0))</f>
        <v>1</v>
      </c>
      <c r="S11" s="14">
        <f>IF(S$9=1,IF(SUMPRODUCT((céges!$D$6:$D$55&lt;=időskála!S$5)*(céges!$E$6:$E$55&gt;=időskála!S$5))&gt;0,-1,1),IF(SUMPRODUCT((céges!$B$6:$B$55&lt;=időskála!S$5)*(céges!$C$6:$C$55&gt;=időskála!S$5))&gt;0,2,0))</f>
        <v>1</v>
      </c>
      <c r="T11" s="14">
        <f>IF(T$9=1,IF(SUMPRODUCT((céges!$D$6:$D$55&lt;=időskála!T$5)*(céges!$E$6:$E$55&gt;=időskála!T$5))&gt;0,-1,1),IF(SUMPRODUCT((céges!$B$6:$B$55&lt;=időskála!T$5)*(céges!$C$6:$C$55&gt;=időskála!T$5))&gt;0,2,0))</f>
        <v>0</v>
      </c>
      <c r="U11" s="14">
        <f>IF(U$9=1,IF(SUMPRODUCT((céges!$D$6:$D$55&lt;=időskála!U$5)*(céges!$E$6:$E$55&gt;=időskála!U$5))&gt;0,-1,1),IF(SUMPRODUCT((céges!$B$6:$B$55&lt;=időskála!U$5)*(céges!$C$6:$C$55&gt;=időskála!U$5))&gt;0,2,0))</f>
        <v>0</v>
      </c>
      <c r="V11" s="14">
        <f>IF(V$9=1,IF(SUMPRODUCT((céges!$D$6:$D$55&lt;=időskála!V$5)*(céges!$E$6:$E$55&gt;=időskála!V$5))&gt;0,-1,1),IF(SUMPRODUCT((céges!$B$6:$B$55&lt;=időskála!V$5)*(céges!$C$6:$C$55&gt;=időskála!V$5))&gt;0,2,0))</f>
        <v>0</v>
      </c>
      <c r="W11" s="14">
        <f>IF(W$9=1,IF(SUMPRODUCT((céges!$D$6:$D$55&lt;=időskála!W$5)*(céges!$E$6:$E$55&gt;=időskála!W$5))&gt;0,-1,1),IF(SUMPRODUCT((céges!$B$6:$B$55&lt;=időskála!W$5)*(céges!$C$6:$C$55&gt;=időskála!W$5))&gt;0,2,0))</f>
        <v>0</v>
      </c>
      <c r="X11" s="14">
        <f>IF(X$9=1,IF(SUMPRODUCT((céges!$D$6:$D$55&lt;=időskála!X$5)*(céges!$E$6:$E$55&gt;=időskála!X$5))&gt;0,-1,1),IF(SUMPRODUCT((céges!$B$6:$B$55&lt;=időskála!X$5)*(céges!$C$6:$C$55&gt;=időskála!X$5))&gt;0,2,0))</f>
        <v>0</v>
      </c>
      <c r="Y11" s="14">
        <f>IF(Y$9=1,IF(SUMPRODUCT((céges!$D$6:$D$55&lt;=időskála!Y$5)*(céges!$E$6:$E$55&gt;=időskála!Y$5))&gt;0,-1,1),IF(SUMPRODUCT((céges!$B$6:$B$55&lt;=időskála!Y$5)*(céges!$C$6:$C$55&gt;=időskála!Y$5))&gt;0,2,0))</f>
        <v>1</v>
      </c>
      <c r="Z11" s="14">
        <f>IF(Z$9=1,IF(SUMPRODUCT((céges!$D$6:$D$55&lt;=időskála!Z$5)*(céges!$E$6:$E$55&gt;=időskála!Z$5))&gt;0,-1,1),IF(SUMPRODUCT((céges!$B$6:$B$55&lt;=időskála!Z$5)*(céges!$C$6:$C$55&gt;=időskála!Z$5))&gt;0,2,0))</f>
        <v>1</v>
      </c>
      <c r="AA11" s="14">
        <f>IF(AA$9=1,IF(SUMPRODUCT((céges!$D$6:$D$55&lt;=időskála!AA$5)*(céges!$E$6:$E$55&gt;=időskála!AA$5))&gt;0,-1,1),IF(SUMPRODUCT((céges!$B$6:$B$55&lt;=időskála!AA$5)*(céges!$C$6:$C$55&gt;=időskála!AA$5))&gt;0,2,0))</f>
        <v>0</v>
      </c>
      <c r="AB11" s="14">
        <f>IF(AB$9=1,IF(SUMPRODUCT((céges!$D$6:$D$55&lt;=időskála!AB$5)*(céges!$E$6:$E$55&gt;=időskála!AB$5))&gt;0,-1,1),IF(SUMPRODUCT((céges!$B$6:$B$55&lt;=időskála!AB$5)*(céges!$C$6:$C$55&gt;=időskála!AB$5))&gt;0,2,0))</f>
        <v>0</v>
      </c>
      <c r="AC11" s="14">
        <f>IF(AC$9=1,IF(SUMPRODUCT((céges!$D$6:$D$55&lt;=időskála!AC$5)*(céges!$E$6:$E$55&gt;=időskála!AC$5))&gt;0,-1,1),IF(SUMPRODUCT((céges!$B$6:$B$55&lt;=időskála!AC$5)*(céges!$C$6:$C$55&gt;=időskála!AC$5))&gt;0,2,0))</f>
        <v>0</v>
      </c>
      <c r="AD11" s="14">
        <f>IF(AD$9=1,IF(SUMPRODUCT((céges!$D$6:$D$55&lt;=időskála!AD$5)*(céges!$E$6:$E$55&gt;=időskála!AD$5))&gt;0,-1,1),IF(SUMPRODUCT((céges!$B$6:$B$55&lt;=időskála!AD$5)*(céges!$C$6:$C$55&gt;=időskála!AD$5))&gt;0,2,0))</f>
        <v>0</v>
      </c>
      <c r="AE11" s="14">
        <f>IF(AE$9=1,IF(SUMPRODUCT((céges!$D$6:$D$55&lt;=időskála!AE$5)*(céges!$E$6:$E$55&gt;=időskála!AE$5))&gt;0,-1,1),IF(SUMPRODUCT((céges!$B$6:$B$55&lt;=időskála!AE$5)*(céges!$C$6:$C$55&gt;=időskála!AE$5))&gt;0,2,0))</f>
        <v>0</v>
      </c>
      <c r="AF11" s="14">
        <f>IF(AF$9=1,IF(SUMPRODUCT((céges!$D$6:$D$55&lt;=időskála!AF$5)*(céges!$E$6:$E$55&gt;=időskála!AF$5))&gt;0,-1,1),IF(SUMPRODUCT((céges!$B$6:$B$55&lt;=időskála!AF$5)*(céges!$C$6:$C$55&gt;=időskála!AF$5))&gt;0,2,0))</f>
        <v>1</v>
      </c>
      <c r="AG11" s="14">
        <f>IF(AG$9=1,IF(SUMPRODUCT((céges!$D$6:$D$55&lt;=időskála!AG$5)*(céges!$E$6:$E$55&gt;=időskála!AG$5))&gt;0,-1,1),IF(SUMPRODUCT((céges!$B$6:$B$55&lt;=időskála!AG$5)*(céges!$C$6:$C$55&gt;=időskála!AG$5))&gt;0,2,0))</f>
        <v>1</v>
      </c>
      <c r="AH11" s="14">
        <f>IF(AH$9=1,IF(SUMPRODUCT((céges!$D$6:$D$55&lt;=időskála!AH$5)*(céges!$E$6:$E$55&gt;=időskála!AH$5))&gt;0,-1,1),IF(SUMPRODUCT((céges!$B$6:$B$55&lt;=időskála!AH$5)*(céges!$C$6:$C$55&gt;=időskála!AH$5))&gt;0,2,0))</f>
        <v>0</v>
      </c>
      <c r="AI11" s="14">
        <f>IF(AI$9=1,IF(SUMPRODUCT((céges!$D$6:$D$55&lt;=időskála!AI$5)*(céges!$E$6:$E$55&gt;=időskála!AI$5))&gt;0,-1,1),IF(SUMPRODUCT((céges!$B$6:$B$55&lt;=időskála!AI$5)*(céges!$C$6:$C$55&gt;=időskála!AI$5))&gt;0,2,0))</f>
        <v>0</v>
      </c>
      <c r="AJ11" s="14">
        <f>IF(AJ$9=1,IF(SUMPRODUCT((céges!$D$6:$D$55&lt;=időskála!AJ$5)*(céges!$E$6:$E$55&gt;=időskála!AJ$5))&gt;0,-1,1),IF(SUMPRODUCT((céges!$B$6:$B$55&lt;=időskála!AJ$5)*(céges!$C$6:$C$55&gt;=időskála!AJ$5))&gt;0,2,0))</f>
        <v>0</v>
      </c>
      <c r="AK11" s="14">
        <f>IF(AK$9=1,IF(SUMPRODUCT((céges!$D$6:$D$55&lt;=időskála!AK$5)*(céges!$E$6:$E$55&gt;=időskála!AK$5))&gt;0,-1,1),IF(SUMPRODUCT((céges!$B$6:$B$55&lt;=időskála!AK$5)*(céges!$C$6:$C$55&gt;=időskála!AK$5))&gt;0,2,0))</f>
        <v>0</v>
      </c>
      <c r="AL11" s="14">
        <f>IF(AL$9=1,IF(SUMPRODUCT((céges!$D$6:$D$55&lt;=időskála!AL$5)*(céges!$E$6:$E$55&gt;=időskála!AL$5))&gt;0,-1,1),IF(SUMPRODUCT((céges!$B$6:$B$55&lt;=időskála!AL$5)*(céges!$C$6:$C$55&gt;=időskála!AL$5))&gt;0,2,0))</f>
        <v>0</v>
      </c>
      <c r="AM11" s="14">
        <f>IF(AM$9=1,IF(SUMPRODUCT((céges!$D$6:$D$55&lt;=időskála!AM$5)*(céges!$E$6:$E$55&gt;=időskála!AM$5))&gt;0,-1,1),IF(SUMPRODUCT((céges!$B$6:$B$55&lt;=időskála!AM$5)*(céges!$C$6:$C$55&gt;=időskála!AM$5))&gt;0,2,0))</f>
        <v>1</v>
      </c>
      <c r="AN11" s="14">
        <f>IF(AN$9=1,IF(SUMPRODUCT((céges!$D$6:$D$55&lt;=időskála!AN$5)*(céges!$E$6:$E$55&gt;=időskála!AN$5))&gt;0,-1,1),IF(SUMPRODUCT((céges!$B$6:$B$55&lt;=időskála!AN$5)*(céges!$C$6:$C$55&gt;=időskála!AN$5))&gt;0,2,0))</f>
        <v>1</v>
      </c>
      <c r="AO11" s="14">
        <f>IF(AO$9=1,IF(SUMPRODUCT((céges!$D$6:$D$55&lt;=időskála!AO$5)*(céges!$E$6:$E$55&gt;=időskála!AO$5))&gt;0,-1,1),IF(SUMPRODUCT((céges!$B$6:$B$55&lt;=időskála!AO$5)*(céges!$C$6:$C$55&gt;=időskála!AO$5))&gt;0,2,0))</f>
        <v>0</v>
      </c>
      <c r="AP11" s="14">
        <f>IF(AP$9=1,IF(SUMPRODUCT((céges!$D$6:$D$55&lt;=időskála!AP$5)*(céges!$E$6:$E$55&gt;=időskála!AP$5))&gt;0,-1,1),IF(SUMPRODUCT((céges!$B$6:$B$55&lt;=időskála!AP$5)*(céges!$C$6:$C$55&gt;=időskála!AP$5))&gt;0,2,0))</f>
        <v>0</v>
      </c>
      <c r="AQ11" s="14">
        <f>IF(AQ$9=1,IF(SUMPRODUCT((céges!$D$6:$D$55&lt;=időskála!AQ$5)*(céges!$E$6:$E$55&gt;=időskála!AQ$5))&gt;0,-1,1),IF(SUMPRODUCT((céges!$B$6:$B$55&lt;=időskála!AQ$5)*(céges!$C$6:$C$55&gt;=időskála!AQ$5))&gt;0,2,0))</f>
        <v>0</v>
      </c>
      <c r="AR11" s="14">
        <f>IF(AR$9=1,IF(SUMPRODUCT((céges!$D$6:$D$55&lt;=időskála!AR$5)*(céges!$E$6:$E$55&gt;=időskála!AR$5))&gt;0,-1,1),IF(SUMPRODUCT((céges!$B$6:$B$55&lt;=időskála!AR$5)*(céges!$C$6:$C$55&gt;=időskála!AR$5))&gt;0,2,0))</f>
        <v>0</v>
      </c>
      <c r="AS11" s="14">
        <f>IF(AS$9=1,IF(SUMPRODUCT((céges!$D$6:$D$55&lt;=időskála!AS$5)*(céges!$E$6:$E$55&gt;=időskála!AS$5))&gt;0,-1,1),IF(SUMPRODUCT((céges!$B$6:$B$55&lt;=időskála!AS$5)*(céges!$C$6:$C$55&gt;=időskála!AS$5))&gt;0,2,0))</f>
        <v>0</v>
      </c>
      <c r="AT11" s="14">
        <f>IF(AT$9=1,IF(SUMPRODUCT((céges!$D$6:$D$55&lt;=időskála!AT$5)*(céges!$E$6:$E$55&gt;=időskála!AT$5))&gt;0,-1,1),IF(SUMPRODUCT((céges!$B$6:$B$55&lt;=időskála!AT$5)*(céges!$C$6:$C$55&gt;=időskála!AT$5))&gt;0,2,0))</f>
        <v>1</v>
      </c>
    </row>
    <row r="12" spans="1:46" ht="13.5" customHeight="1">
      <c r="A12" s="9">
        <v>1</v>
      </c>
      <c r="B12" s="25" t="str">
        <f>IF(A12&gt;$B$11,"",INDEX(munkatársak!$B$6:$B$10,MATCH(időskála!A12,munkatársak!$M$6:$M$10,0)))</f>
        <v>a</v>
      </c>
      <c r="C12" s="26">
        <f>IF(B12="","",INDEX(munkatársak!$L$6:$L$10,MATCH(időskála!A12,munkatársak!$M$6:$M$10,0)))</f>
        <v>30</v>
      </c>
      <c r="D12" s="27">
        <f>IF(B12="","",SUMIF(names,időskála!B12,egyéni!$J$6:$J$54))</f>
        <v>0</v>
      </c>
      <c r="E12" s="27">
        <f>IF(B12="","",SUMIF(names,időskála!B12,egyéni!$I$6:$I$54)+SUM(céges!$F$6:$F$55))</f>
        <v>0</v>
      </c>
      <c r="F12" s="28">
        <f>IF(C12="","",C12+D12-E12)</f>
        <v>30</v>
      </c>
      <c r="H12" s="37">
        <f>IF($B12="",0,IF(H$11&gt;0,IF(SUMPRODUCT((pluszmunkaettol&lt;=H$5)*(pluszmunkaeddig&gt;=H$5)*(egyeninevek=időskála!$B12)),3,1),IF(SUMPRODUCT((szabiettol&lt;=H$5)*(szabieddig&gt;=H$5)*(egyeninevek=időskála!$B12)),2,IF(SUMPRODUCT((pluszszabiettol&lt;=H$5)*(pluszszabieddig&gt;=H$5)*(egyeninevek=időskála!$B12)),2,0))))</f>
        <v>0</v>
      </c>
      <c r="I12" s="38">
        <f>IF($B12="",0,IF(I$11&gt;0,IF(SUMPRODUCT((pluszmunkaettol&lt;=I$5)*(pluszmunkaeddig&gt;=I$5)*(egyeninevek=időskála!$B12)),3,1),IF(SUMPRODUCT((szabiettol&lt;=I$5)*(szabieddig&gt;=I$5)*(egyeninevek=időskála!$B12)),2,IF(SUMPRODUCT((pluszszabiettol&lt;=I$5)*(pluszszabieddig&gt;=I$5)*(egyeninevek=időskála!$B12)),2,0))))</f>
        <v>0</v>
      </c>
      <c r="J12" s="38">
        <f>IF($B12="",0,IF(J$11&gt;0,IF(SUMPRODUCT((pluszmunkaettol&lt;=J$5)*(pluszmunkaeddig&gt;=J$5)*(egyeninevek=időskála!$B12)),3,1),IF(SUMPRODUCT((szabiettol&lt;=J$5)*(szabieddig&gt;=J$5)*(egyeninevek=időskála!$B12)),2,IF(SUMPRODUCT((pluszszabiettol&lt;=J$5)*(pluszszabieddig&gt;=J$5)*(egyeninevek=időskála!$B12)),2,0))))</f>
        <v>0</v>
      </c>
      <c r="K12" s="38">
        <f>IF($B12="",0,IF(K$11&gt;0,IF(SUMPRODUCT((pluszmunkaettol&lt;=K$5)*(pluszmunkaeddig&gt;=K$5)*(egyeninevek=időskála!$B12)),3,1),IF(SUMPRODUCT((szabiettol&lt;=K$5)*(szabieddig&gt;=K$5)*(egyeninevek=időskála!$B12)),2,IF(SUMPRODUCT((pluszszabiettol&lt;=K$5)*(pluszszabieddig&gt;=K$5)*(egyeninevek=időskála!$B12)),2,0))))</f>
        <v>1</v>
      </c>
      <c r="L12" s="38">
        <f>IF($B12="",0,IF(L$11&gt;0,IF(SUMPRODUCT((pluszmunkaettol&lt;=L$5)*(pluszmunkaeddig&gt;=L$5)*(egyeninevek=időskála!$B12)),3,1),IF(SUMPRODUCT((szabiettol&lt;=L$5)*(szabieddig&gt;=L$5)*(egyeninevek=időskála!$B12)),2,IF(SUMPRODUCT((pluszszabiettol&lt;=L$5)*(pluszszabieddig&gt;=L$5)*(egyeninevek=időskála!$B12)),2,0))))</f>
        <v>1</v>
      </c>
      <c r="M12" s="38">
        <f>IF($B12="",0,IF(M$11&gt;0,IF(SUMPRODUCT((pluszmunkaettol&lt;=M$5)*(pluszmunkaeddig&gt;=M$5)*(egyeninevek=időskála!$B12)),3,1),IF(SUMPRODUCT((szabiettol&lt;=M$5)*(szabieddig&gt;=M$5)*(egyeninevek=időskála!$B12)),2,IF(SUMPRODUCT((pluszszabiettol&lt;=M$5)*(pluszszabieddig&gt;=M$5)*(egyeninevek=időskála!$B12)),2,0))))</f>
        <v>0</v>
      </c>
      <c r="N12" s="38">
        <f>IF($B12="",0,IF(N$11&gt;0,IF(SUMPRODUCT((pluszmunkaettol&lt;=N$5)*(pluszmunkaeddig&gt;=N$5)*(egyeninevek=időskála!$B12)),3,1),IF(SUMPRODUCT((szabiettol&lt;=N$5)*(szabieddig&gt;=N$5)*(egyeninevek=időskála!$B12)),2,IF(SUMPRODUCT((pluszszabiettol&lt;=N$5)*(pluszszabieddig&gt;=N$5)*(egyeninevek=időskála!$B12)),2,0))))</f>
        <v>0</v>
      </c>
      <c r="O12" s="38">
        <f>IF($B12="",0,IF(O$11&gt;0,IF(SUMPRODUCT((pluszmunkaettol&lt;=O$5)*(pluszmunkaeddig&gt;=O$5)*(egyeninevek=időskála!$B12)),3,1),IF(SUMPRODUCT((szabiettol&lt;=O$5)*(szabieddig&gt;=O$5)*(egyeninevek=időskála!$B12)),2,IF(SUMPRODUCT((pluszszabiettol&lt;=O$5)*(pluszszabieddig&gt;=O$5)*(egyeninevek=időskála!$B12)),2,0))))</f>
        <v>0</v>
      </c>
      <c r="P12" s="38">
        <f>IF($B12="",0,IF(P$11&gt;0,IF(SUMPRODUCT((pluszmunkaettol&lt;=P$5)*(pluszmunkaeddig&gt;=P$5)*(egyeninevek=időskála!$B12)),3,1),IF(SUMPRODUCT((szabiettol&lt;=P$5)*(szabieddig&gt;=P$5)*(egyeninevek=időskála!$B12)),2,IF(SUMPRODUCT((pluszszabiettol&lt;=P$5)*(pluszszabieddig&gt;=P$5)*(egyeninevek=időskála!$B12)),2,0))))</f>
        <v>0</v>
      </c>
      <c r="Q12" s="38">
        <f>IF($B12="",0,IF(Q$11&gt;0,IF(SUMPRODUCT((pluszmunkaettol&lt;=Q$5)*(pluszmunkaeddig&gt;=Q$5)*(egyeninevek=időskála!$B12)),3,1),IF(SUMPRODUCT((szabiettol&lt;=Q$5)*(szabieddig&gt;=Q$5)*(egyeninevek=időskála!$B12)),2,IF(SUMPRODUCT((pluszszabiettol&lt;=Q$5)*(pluszszabieddig&gt;=Q$5)*(egyeninevek=időskála!$B12)),2,0))))</f>
        <v>0</v>
      </c>
      <c r="R12" s="38">
        <f>IF($B12="",0,IF(R$11&gt;0,IF(SUMPRODUCT((pluszmunkaettol&lt;=R$5)*(pluszmunkaeddig&gt;=R$5)*(egyeninevek=időskála!$B12)),3,1),IF(SUMPRODUCT((szabiettol&lt;=R$5)*(szabieddig&gt;=R$5)*(egyeninevek=időskála!$B12)),2,IF(SUMPRODUCT((pluszszabiettol&lt;=R$5)*(pluszszabieddig&gt;=R$5)*(egyeninevek=időskála!$B12)),2,0))))</f>
        <v>1</v>
      </c>
      <c r="S12" s="38">
        <f>IF($B12="",0,IF(S$11&gt;0,IF(SUMPRODUCT((pluszmunkaettol&lt;=S$5)*(pluszmunkaeddig&gt;=S$5)*(egyeninevek=időskála!$B12)),3,1),IF(SUMPRODUCT((szabiettol&lt;=S$5)*(szabieddig&gt;=S$5)*(egyeninevek=időskála!$B12)),2,IF(SUMPRODUCT((pluszszabiettol&lt;=S$5)*(pluszszabieddig&gt;=S$5)*(egyeninevek=időskála!$B12)),2,0))))</f>
        <v>1</v>
      </c>
      <c r="T12" s="38">
        <f>IF($B12="",0,IF(T$11&gt;0,IF(SUMPRODUCT((pluszmunkaettol&lt;=T$5)*(pluszmunkaeddig&gt;=T$5)*(egyeninevek=időskála!$B12)),3,1),IF(SUMPRODUCT((szabiettol&lt;=T$5)*(szabieddig&gt;=T$5)*(egyeninevek=időskála!$B12)),2,IF(SUMPRODUCT((pluszszabiettol&lt;=T$5)*(pluszszabieddig&gt;=T$5)*(egyeninevek=időskála!$B12)),2,0))))</f>
        <v>0</v>
      </c>
      <c r="U12" s="38">
        <f>IF($B12="",0,IF(U$11&gt;0,IF(SUMPRODUCT((pluszmunkaettol&lt;=U$5)*(pluszmunkaeddig&gt;=U$5)*(egyeninevek=időskála!$B12)),3,1),IF(SUMPRODUCT((szabiettol&lt;=U$5)*(szabieddig&gt;=U$5)*(egyeninevek=időskála!$B12)),2,IF(SUMPRODUCT((pluszszabiettol&lt;=U$5)*(pluszszabieddig&gt;=U$5)*(egyeninevek=időskála!$B12)),2,0))))</f>
        <v>0</v>
      </c>
      <c r="V12" s="38">
        <f>IF($B12="",0,IF(V$11&gt;0,IF(SUMPRODUCT((pluszmunkaettol&lt;=V$5)*(pluszmunkaeddig&gt;=V$5)*(egyeninevek=időskála!$B12)),3,1),IF(SUMPRODUCT((szabiettol&lt;=V$5)*(szabieddig&gt;=V$5)*(egyeninevek=időskála!$B12)),2,IF(SUMPRODUCT((pluszszabiettol&lt;=V$5)*(pluszszabieddig&gt;=V$5)*(egyeninevek=időskála!$B12)),2,0))))</f>
        <v>0</v>
      </c>
      <c r="W12" s="38">
        <f>IF($B12="",0,IF(W$11&gt;0,IF(SUMPRODUCT((pluszmunkaettol&lt;=W$5)*(pluszmunkaeddig&gt;=W$5)*(egyeninevek=időskála!$B12)),3,1),IF(SUMPRODUCT((szabiettol&lt;=W$5)*(szabieddig&gt;=W$5)*(egyeninevek=időskála!$B12)),2,IF(SUMPRODUCT((pluszszabiettol&lt;=W$5)*(pluszszabieddig&gt;=W$5)*(egyeninevek=időskála!$B12)),2,0))))</f>
        <v>0</v>
      </c>
      <c r="X12" s="38">
        <f>IF($B12="",0,IF(X$11&gt;0,IF(SUMPRODUCT((pluszmunkaettol&lt;=X$5)*(pluszmunkaeddig&gt;=X$5)*(egyeninevek=időskála!$B12)),3,1),IF(SUMPRODUCT((szabiettol&lt;=X$5)*(szabieddig&gt;=X$5)*(egyeninevek=időskála!$B12)),2,IF(SUMPRODUCT((pluszszabiettol&lt;=X$5)*(pluszszabieddig&gt;=X$5)*(egyeninevek=időskála!$B12)),2,0))))</f>
        <v>0</v>
      </c>
      <c r="Y12" s="38">
        <f>IF($B12="",0,IF(Y$11&gt;0,IF(SUMPRODUCT((pluszmunkaettol&lt;=Y$5)*(pluszmunkaeddig&gt;=Y$5)*(egyeninevek=időskála!$B12)),3,1),IF(SUMPRODUCT((szabiettol&lt;=Y$5)*(szabieddig&gt;=Y$5)*(egyeninevek=időskála!$B12)),2,IF(SUMPRODUCT((pluszszabiettol&lt;=Y$5)*(pluszszabieddig&gt;=Y$5)*(egyeninevek=időskála!$B12)),2,0))))</f>
        <v>1</v>
      </c>
      <c r="Z12" s="38">
        <f>IF($B12="",0,IF(Z$11&gt;0,IF(SUMPRODUCT((pluszmunkaettol&lt;=Z$5)*(pluszmunkaeddig&gt;=Z$5)*(egyeninevek=időskála!$B12)),3,1),IF(SUMPRODUCT((szabiettol&lt;=Z$5)*(szabieddig&gt;=Z$5)*(egyeninevek=időskála!$B12)),2,IF(SUMPRODUCT((pluszszabiettol&lt;=Z$5)*(pluszszabieddig&gt;=Z$5)*(egyeninevek=időskála!$B12)),2,0))))</f>
        <v>1</v>
      </c>
      <c r="AA12" s="38">
        <f>IF($B12="",0,IF(AA$11&gt;0,IF(SUMPRODUCT((pluszmunkaettol&lt;=AA$5)*(pluszmunkaeddig&gt;=AA$5)*(egyeninevek=időskála!$B12)),3,1),IF(SUMPRODUCT((szabiettol&lt;=AA$5)*(szabieddig&gt;=AA$5)*(egyeninevek=időskála!$B12)),2,IF(SUMPRODUCT((pluszszabiettol&lt;=AA$5)*(pluszszabieddig&gt;=AA$5)*(egyeninevek=időskála!$B12)),2,0))))</f>
        <v>0</v>
      </c>
      <c r="AB12" s="38">
        <f>IF($B12="",0,IF(AB$11&gt;0,IF(SUMPRODUCT((pluszmunkaettol&lt;=AB$5)*(pluszmunkaeddig&gt;=AB$5)*(egyeninevek=időskála!$B12)),3,1),IF(SUMPRODUCT((szabiettol&lt;=AB$5)*(szabieddig&gt;=AB$5)*(egyeninevek=időskála!$B12)),2,IF(SUMPRODUCT((pluszszabiettol&lt;=AB$5)*(pluszszabieddig&gt;=AB$5)*(egyeninevek=időskála!$B12)),2,0))))</f>
        <v>0</v>
      </c>
      <c r="AC12" s="38">
        <f>IF($B12="",0,IF(AC$11&gt;0,IF(SUMPRODUCT((pluszmunkaettol&lt;=AC$5)*(pluszmunkaeddig&gt;=AC$5)*(egyeninevek=időskála!$B12)),3,1),IF(SUMPRODUCT((szabiettol&lt;=AC$5)*(szabieddig&gt;=AC$5)*(egyeninevek=időskála!$B12)),2,IF(SUMPRODUCT((pluszszabiettol&lt;=AC$5)*(pluszszabieddig&gt;=AC$5)*(egyeninevek=időskála!$B12)),2,0))))</f>
        <v>0</v>
      </c>
      <c r="AD12" s="38">
        <f>IF($B12="",0,IF(AD$11&gt;0,IF(SUMPRODUCT((pluszmunkaettol&lt;=AD$5)*(pluszmunkaeddig&gt;=AD$5)*(egyeninevek=időskála!$B12)),3,1),IF(SUMPRODUCT((szabiettol&lt;=AD$5)*(szabieddig&gt;=AD$5)*(egyeninevek=időskála!$B12)),2,IF(SUMPRODUCT((pluszszabiettol&lt;=AD$5)*(pluszszabieddig&gt;=AD$5)*(egyeninevek=időskála!$B12)),2,0))))</f>
        <v>0</v>
      </c>
      <c r="AE12" s="38">
        <f>IF($B12="",0,IF(AE$11&gt;0,IF(SUMPRODUCT((pluszmunkaettol&lt;=AE$5)*(pluszmunkaeddig&gt;=AE$5)*(egyeninevek=időskála!$B12)),3,1),IF(SUMPRODUCT((szabiettol&lt;=AE$5)*(szabieddig&gt;=AE$5)*(egyeninevek=időskála!$B12)),2,IF(SUMPRODUCT((pluszszabiettol&lt;=AE$5)*(pluszszabieddig&gt;=AE$5)*(egyeninevek=időskála!$B12)),2,0))))</f>
        <v>0</v>
      </c>
      <c r="AF12" s="38">
        <f>IF($B12="",0,IF(AF$11&gt;0,IF(SUMPRODUCT((pluszmunkaettol&lt;=AF$5)*(pluszmunkaeddig&gt;=AF$5)*(egyeninevek=időskála!$B12)),3,1),IF(SUMPRODUCT((szabiettol&lt;=AF$5)*(szabieddig&gt;=AF$5)*(egyeninevek=időskála!$B12)),2,IF(SUMPRODUCT((pluszszabiettol&lt;=AF$5)*(pluszszabieddig&gt;=AF$5)*(egyeninevek=időskála!$B12)),2,0))))</f>
        <v>1</v>
      </c>
      <c r="AG12" s="38">
        <f>IF($B12="",0,IF(AG$11&gt;0,IF(SUMPRODUCT((pluszmunkaettol&lt;=AG$5)*(pluszmunkaeddig&gt;=AG$5)*(egyeninevek=időskála!$B12)),3,1),IF(SUMPRODUCT((szabiettol&lt;=AG$5)*(szabieddig&gt;=AG$5)*(egyeninevek=időskála!$B12)),2,IF(SUMPRODUCT((pluszszabiettol&lt;=AG$5)*(pluszszabieddig&gt;=AG$5)*(egyeninevek=időskála!$B12)),2,0))))</f>
        <v>1</v>
      </c>
      <c r="AH12" s="38">
        <f>IF($B12="",0,IF(AH$11&gt;0,IF(SUMPRODUCT((pluszmunkaettol&lt;=AH$5)*(pluszmunkaeddig&gt;=AH$5)*(egyeninevek=időskála!$B12)),3,1),IF(SUMPRODUCT((szabiettol&lt;=AH$5)*(szabieddig&gt;=AH$5)*(egyeninevek=időskála!$B12)),2,IF(SUMPRODUCT((pluszszabiettol&lt;=AH$5)*(pluszszabieddig&gt;=AH$5)*(egyeninevek=időskála!$B12)),2,0))))</f>
        <v>0</v>
      </c>
      <c r="AI12" s="38">
        <f>IF($B12="",0,IF(AI$11&gt;0,IF(SUMPRODUCT((pluszmunkaettol&lt;=AI$5)*(pluszmunkaeddig&gt;=AI$5)*(egyeninevek=időskála!$B12)),3,1),IF(SUMPRODUCT((szabiettol&lt;=AI$5)*(szabieddig&gt;=AI$5)*(egyeninevek=időskála!$B12)),2,IF(SUMPRODUCT((pluszszabiettol&lt;=AI$5)*(pluszszabieddig&gt;=AI$5)*(egyeninevek=időskála!$B12)),2,0))))</f>
        <v>0</v>
      </c>
      <c r="AJ12" s="38">
        <f>IF($B12="",0,IF(AJ$11&gt;0,IF(SUMPRODUCT((pluszmunkaettol&lt;=AJ$5)*(pluszmunkaeddig&gt;=AJ$5)*(egyeninevek=időskála!$B12)),3,1),IF(SUMPRODUCT((szabiettol&lt;=AJ$5)*(szabieddig&gt;=AJ$5)*(egyeninevek=időskála!$B12)),2,IF(SUMPRODUCT((pluszszabiettol&lt;=AJ$5)*(pluszszabieddig&gt;=AJ$5)*(egyeninevek=időskála!$B12)),2,0))))</f>
        <v>0</v>
      </c>
      <c r="AK12" s="38">
        <f>IF($B12="",0,IF(AK$11&gt;0,IF(SUMPRODUCT((pluszmunkaettol&lt;=AK$5)*(pluszmunkaeddig&gt;=AK$5)*(egyeninevek=időskála!$B12)),3,1),IF(SUMPRODUCT((szabiettol&lt;=AK$5)*(szabieddig&gt;=AK$5)*(egyeninevek=időskála!$B12)),2,IF(SUMPRODUCT((pluszszabiettol&lt;=AK$5)*(pluszszabieddig&gt;=AK$5)*(egyeninevek=időskála!$B12)),2,0))))</f>
        <v>0</v>
      </c>
      <c r="AL12" s="38">
        <f>IF($B12="",0,IF(AL$11&gt;0,IF(SUMPRODUCT((pluszmunkaettol&lt;=AL$5)*(pluszmunkaeddig&gt;=AL$5)*(egyeninevek=időskála!$B12)),3,1),IF(SUMPRODUCT((szabiettol&lt;=AL$5)*(szabieddig&gt;=AL$5)*(egyeninevek=időskála!$B12)),2,IF(SUMPRODUCT((pluszszabiettol&lt;=AL$5)*(pluszszabieddig&gt;=AL$5)*(egyeninevek=időskála!$B12)),2,0))))</f>
        <v>0</v>
      </c>
      <c r="AM12" s="38">
        <f>IF($B12="",0,IF(AM$11&gt;0,IF(SUMPRODUCT((pluszmunkaettol&lt;=AM$5)*(pluszmunkaeddig&gt;=AM$5)*(egyeninevek=időskála!$B12)),3,1),IF(SUMPRODUCT((szabiettol&lt;=AM$5)*(szabieddig&gt;=AM$5)*(egyeninevek=időskála!$B12)),2,IF(SUMPRODUCT((pluszszabiettol&lt;=AM$5)*(pluszszabieddig&gt;=AM$5)*(egyeninevek=időskála!$B12)),2,0))))</f>
        <v>1</v>
      </c>
      <c r="AN12" s="38">
        <f>IF($B12="",0,IF(AN$11&gt;0,IF(SUMPRODUCT((pluszmunkaettol&lt;=AN$5)*(pluszmunkaeddig&gt;=AN$5)*(egyeninevek=időskála!$B12)),3,1),IF(SUMPRODUCT((szabiettol&lt;=AN$5)*(szabieddig&gt;=AN$5)*(egyeninevek=időskála!$B12)),2,IF(SUMPRODUCT((pluszszabiettol&lt;=AN$5)*(pluszszabieddig&gt;=AN$5)*(egyeninevek=időskála!$B12)),2,0))))</f>
        <v>1</v>
      </c>
      <c r="AO12" s="38">
        <f>IF($B12="",0,IF(AO$11&gt;0,IF(SUMPRODUCT((pluszmunkaettol&lt;=AO$5)*(pluszmunkaeddig&gt;=AO$5)*(egyeninevek=időskála!$B12)),3,1),IF(SUMPRODUCT((szabiettol&lt;=AO$5)*(szabieddig&gt;=AO$5)*(egyeninevek=időskála!$B12)),2,IF(SUMPRODUCT((pluszszabiettol&lt;=AO$5)*(pluszszabieddig&gt;=AO$5)*(egyeninevek=időskála!$B12)),2,0))))</f>
        <v>0</v>
      </c>
      <c r="AP12" s="38">
        <f>IF($B12="",0,IF(AP$11&gt;0,IF(SUMPRODUCT((pluszmunkaettol&lt;=AP$5)*(pluszmunkaeddig&gt;=AP$5)*(egyeninevek=időskála!$B12)),3,1),IF(SUMPRODUCT((szabiettol&lt;=AP$5)*(szabieddig&gt;=AP$5)*(egyeninevek=időskála!$B12)),2,IF(SUMPRODUCT((pluszszabiettol&lt;=AP$5)*(pluszszabieddig&gt;=AP$5)*(egyeninevek=időskála!$B12)),2,0))))</f>
        <v>0</v>
      </c>
      <c r="AQ12" s="38">
        <f>IF($B12="",0,IF(AQ$11&gt;0,IF(SUMPRODUCT((pluszmunkaettol&lt;=AQ$5)*(pluszmunkaeddig&gt;=AQ$5)*(egyeninevek=időskála!$B12)),3,1),IF(SUMPRODUCT((szabiettol&lt;=AQ$5)*(szabieddig&gt;=AQ$5)*(egyeninevek=időskála!$B12)),2,IF(SUMPRODUCT((pluszszabiettol&lt;=AQ$5)*(pluszszabieddig&gt;=AQ$5)*(egyeninevek=időskála!$B12)),2,0))))</f>
        <v>0</v>
      </c>
      <c r="AR12" s="38">
        <f>IF($B12="",0,IF(AR$11&gt;0,IF(SUMPRODUCT((pluszmunkaettol&lt;=AR$5)*(pluszmunkaeddig&gt;=AR$5)*(egyeninevek=időskála!$B12)),3,1),IF(SUMPRODUCT((szabiettol&lt;=AR$5)*(szabieddig&gt;=AR$5)*(egyeninevek=időskála!$B12)),2,IF(SUMPRODUCT((pluszszabiettol&lt;=AR$5)*(pluszszabieddig&gt;=AR$5)*(egyeninevek=időskála!$B12)),2,0))))</f>
        <v>0</v>
      </c>
      <c r="AS12" s="38">
        <f>IF($B12="",0,IF(AS$11&gt;0,IF(SUMPRODUCT((pluszmunkaettol&lt;=AS$5)*(pluszmunkaeddig&gt;=AS$5)*(egyeninevek=időskála!$B12)),3,1),IF(SUMPRODUCT((szabiettol&lt;=AS$5)*(szabieddig&gt;=AS$5)*(egyeninevek=időskála!$B12)),2,IF(SUMPRODUCT((pluszszabiettol&lt;=AS$5)*(pluszszabieddig&gt;=AS$5)*(egyeninevek=időskála!$B12)),2,0))))</f>
        <v>0</v>
      </c>
      <c r="AT12" s="39">
        <f>IF($B12="",0,IF(AT$11&gt;0,IF(SUMPRODUCT((pluszmunkaettol&lt;=AT$5)*(pluszmunkaeddig&gt;=AT$5)*(egyeninevek=időskála!$B12)),3,1),IF(SUMPRODUCT((szabiettol&lt;=AT$5)*(szabieddig&gt;=AT$5)*(egyeninevek=időskála!$B12)),2,IF(SUMPRODUCT((pluszszabiettol&lt;=AT$5)*(pluszszabieddig&gt;=AT$5)*(egyeninevek=időskála!$B12)),2,0))))</f>
        <v>1</v>
      </c>
    </row>
    <row r="13" spans="1:46" ht="13.5" customHeight="1">
      <c r="A13" s="9">
        <v>2</v>
      </c>
      <c r="B13" s="29" t="str">
        <f>IF(A13&gt;$B$11,"",INDEX(munkatársak!$B$6:$B$10,MATCH(időskála!A13,munkatársak!$M$6:$M$10,0)))</f>
        <v>b</v>
      </c>
      <c r="C13" s="30">
        <f>IF(B13="","",INDEX(munkatársak!$L$6:$L$10,MATCH(időskála!A13,munkatársak!$M$6:$M$10,0)))</f>
        <v>30</v>
      </c>
      <c r="D13" s="31">
        <f>IF(B13="","",SUMIF(names,időskála!B13,egyéni!$J$6:$J$54))</f>
        <v>0</v>
      </c>
      <c r="E13" s="31">
        <f>IF(B13="","",SUMIF(names,időskála!B13,egyéni!$I$6:$I$54)+SUM(céges!$F$6:$F$55))</f>
        <v>0</v>
      </c>
      <c r="F13" s="32">
        <f>IF(C13="","",C13+D13-E13)</f>
        <v>30</v>
      </c>
      <c r="H13" s="40">
        <f>IF($B13="",0,IF(H$11&gt;0,IF(SUMPRODUCT((pluszmunkaettol&lt;=H$5)*(pluszmunkaeddig&gt;=H$5)*(egyeninevek=időskála!$B13)),3,1),IF(SUMPRODUCT((szabiettol&lt;=H$5)*(szabieddig&gt;=H$5)*(egyeninevek=időskála!$B13)),2,IF(SUMPRODUCT((pluszszabiettol&lt;=H$5)*(pluszszabieddig&gt;=H$5)*(egyeninevek=időskála!$B13)),2,0))))</f>
        <v>0</v>
      </c>
      <c r="I13" s="41">
        <f>IF($B13="",0,IF(I$11&gt;0,IF(SUMPRODUCT((pluszmunkaettol&lt;=I$5)*(pluszmunkaeddig&gt;=I$5)*(egyeninevek=időskála!$B13)),3,1),IF(SUMPRODUCT((szabiettol&lt;=I$5)*(szabieddig&gt;=I$5)*(egyeninevek=időskála!$B13)),2,IF(SUMPRODUCT((pluszszabiettol&lt;=I$5)*(pluszszabieddig&gt;=I$5)*(egyeninevek=időskála!$B13)),2,0))))</f>
        <v>0</v>
      </c>
      <c r="J13" s="41">
        <f>IF($B13="",0,IF(J$11&gt;0,IF(SUMPRODUCT((pluszmunkaettol&lt;=J$5)*(pluszmunkaeddig&gt;=J$5)*(egyeninevek=időskála!$B13)),3,1),IF(SUMPRODUCT((szabiettol&lt;=J$5)*(szabieddig&gt;=J$5)*(egyeninevek=időskála!$B13)),2,IF(SUMPRODUCT((pluszszabiettol&lt;=J$5)*(pluszszabieddig&gt;=J$5)*(egyeninevek=időskála!$B13)),2,0))))</f>
        <v>0</v>
      </c>
      <c r="K13" s="41">
        <f>IF($B13="",0,IF(K$11&gt;0,IF(SUMPRODUCT((pluszmunkaettol&lt;=K$5)*(pluszmunkaeddig&gt;=K$5)*(egyeninevek=időskála!$B13)),3,1),IF(SUMPRODUCT((szabiettol&lt;=K$5)*(szabieddig&gt;=K$5)*(egyeninevek=időskála!$B13)),2,IF(SUMPRODUCT((pluszszabiettol&lt;=K$5)*(pluszszabieddig&gt;=K$5)*(egyeninevek=időskála!$B13)),2,0))))</f>
        <v>1</v>
      </c>
      <c r="L13" s="41">
        <f>IF($B13="",0,IF(L$11&gt;0,IF(SUMPRODUCT((pluszmunkaettol&lt;=L$5)*(pluszmunkaeddig&gt;=L$5)*(egyeninevek=időskála!$B13)),3,1),IF(SUMPRODUCT((szabiettol&lt;=L$5)*(szabieddig&gt;=L$5)*(egyeninevek=időskála!$B13)),2,IF(SUMPRODUCT((pluszszabiettol&lt;=L$5)*(pluszszabieddig&gt;=L$5)*(egyeninevek=időskála!$B13)),2,0))))</f>
        <v>1</v>
      </c>
      <c r="M13" s="41">
        <f>IF($B13="",0,IF(M$11&gt;0,IF(SUMPRODUCT((pluszmunkaettol&lt;=M$5)*(pluszmunkaeddig&gt;=M$5)*(egyeninevek=időskála!$B13)),3,1),IF(SUMPRODUCT((szabiettol&lt;=M$5)*(szabieddig&gt;=M$5)*(egyeninevek=időskála!$B13)),2,IF(SUMPRODUCT((pluszszabiettol&lt;=M$5)*(pluszszabieddig&gt;=M$5)*(egyeninevek=időskála!$B13)),2,0))))</f>
        <v>0</v>
      </c>
      <c r="N13" s="41">
        <f>IF($B13="",0,IF(N$11&gt;0,IF(SUMPRODUCT((pluszmunkaettol&lt;=N$5)*(pluszmunkaeddig&gt;=N$5)*(egyeninevek=időskála!$B13)),3,1),IF(SUMPRODUCT((szabiettol&lt;=N$5)*(szabieddig&gt;=N$5)*(egyeninevek=időskála!$B13)),2,IF(SUMPRODUCT((pluszszabiettol&lt;=N$5)*(pluszszabieddig&gt;=N$5)*(egyeninevek=időskála!$B13)),2,0))))</f>
        <v>0</v>
      </c>
      <c r="O13" s="41">
        <f>IF($B13="",0,IF(O$11&gt;0,IF(SUMPRODUCT((pluszmunkaettol&lt;=O$5)*(pluszmunkaeddig&gt;=O$5)*(egyeninevek=időskála!$B13)),3,1),IF(SUMPRODUCT((szabiettol&lt;=O$5)*(szabieddig&gt;=O$5)*(egyeninevek=időskála!$B13)),2,IF(SUMPRODUCT((pluszszabiettol&lt;=O$5)*(pluszszabieddig&gt;=O$5)*(egyeninevek=időskála!$B13)),2,0))))</f>
        <v>0</v>
      </c>
      <c r="P13" s="41">
        <f>IF($B13="",0,IF(P$11&gt;0,IF(SUMPRODUCT((pluszmunkaettol&lt;=P$5)*(pluszmunkaeddig&gt;=P$5)*(egyeninevek=időskála!$B13)),3,1),IF(SUMPRODUCT((szabiettol&lt;=P$5)*(szabieddig&gt;=P$5)*(egyeninevek=időskála!$B13)),2,IF(SUMPRODUCT((pluszszabiettol&lt;=P$5)*(pluszszabieddig&gt;=P$5)*(egyeninevek=időskála!$B13)),2,0))))</f>
        <v>0</v>
      </c>
      <c r="Q13" s="41">
        <f>IF($B13="",0,IF(Q$11&gt;0,IF(SUMPRODUCT((pluszmunkaettol&lt;=Q$5)*(pluszmunkaeddig&gt;=Q$5)*(egyeninevek=időskála!$B13)),3,1),IF(SUMPRODUCT((szabiettol&lt;=Q$5)*(szabieddig&gt;=Q$5)*(egyeninevek=időskála!$B13)),2,IF(SUMPRODUCT((pluszszabiettol&lt;=Q$5)*(pluszszabieddig&gt;=Q$5)*(egyeninevek=időskála!$B13)),2,0))))</f>
        <v>0</v>
      </c>
      <c r="R13" s="41">
        <f>IF($B13="",0,IF(R$11&gt;0,IF(SUMPRODUCT((pluszmunkaettol&lt;=R$5)*(pluszmunkaeddig&gt;=R$5)*(egyeninevek=időskála!$B13)),3,1),IF(SUMPRODUCT((szabiettol&lt;=R$5)*(szabieddig&gt;=R$5)*(egyeninevek=időskála!$B13)),2,IF(SUMPRODUCT((pluszszabiettol&lt;=R$5)*(pluszszabieddig&gt;=R$5)*(egyeninevek=időskála!$B13)),2,0))))</f>
        <v>1</v>
      </c>
      <c r="S13" s="41">
        <f>IF($B13="",0,IF(S$11&gt;0,IF(SUMPRODUCT((pluszmunkaettol&lt;=S$5)*(pluszmunkaeddig&gt;=S$5)*(egyeninevek=időskála!$B13)),3,1),IF(SUMPRODUCT((szabiettol&lt;=S$5)*(szabieddig&gt;=S$5)*(egyeninevek=időskála!$B13)),2,IF(SUMPRODUCT((pluszszabiettol&lt;=S$5)*(pluszszabieddig&gt;=S$5)*(egyeninevek=időskála!$B13)),2,0))))</f>
        <v>1</v>
      </c>
      <c r="T13" s="41">
        <f>IF($B13="",0,IF(T$11&gt;0,IF(SUMPRODUCT((pluszmunkaettol&lt;=T$5)*(pluszmunkaeddig&gt;=T$5)*(egyeninevek=időskála!$B13)),3,1),IF(SUMPRODUCT((szabiettol&lt;=T$5)*(szabieddig&gt;=T$5)*(egyeninevek=időskála!$B13)),2,IF(SUMPRODUCT((pluszszabiettol&lt;=T$5)*(pluszszabieddig&gt;=T$5)*(egyeninevek=időskála!$B13)),2,0))))</f>
        <v>0</v>
      </c>
      <c r="U13" s="41">
        <f>IF($B13="",0,IF(U$11&gt;0,IF(SUMPRODUCT((pluszmunkaettol&lt;=U$5)*(pluszmunkaeddig&gt;=U$5)*(egyeninevek=időskála!$B13)),3,1),IF(SUMPRODUCT((szabiettol&lt;=U$5)*(szabieddig&gt;=U$5)*(egyeninevek=időskála!$B13)),2,IF(SUMPRODUCT((pluszszabiettol&lt;=U$5)*(pluszszabieddig&gt;=U$5)*(egyeninevek=időskála!$B13)),2,0))))</f>
        <v>0</v>
      </c>
      <c r="V13" s="41">
        <f>IF($B13="",0,IF(V$11&gt;0,IF(SUMPRODUCT((pluszmunkaettol&lt;=V$5)*(pluszmunkaeddig&gt;=V$5)*(egyeninevek=időskála!$B13)),3,1),IF(SUMPRODUCT((szabiettol&lt;=V$5)*(szabieddig&gt;=V$5)*(egyeninevek=időskála!$B13)),2,IF(SUMPRODUCT((pluszszabiettol&lt;=V$5)*(pluszszabieddig&gt;=V$5)*(egyeninevek=időskála!$B13)),2,0))))</f>
        <v>0</v>
      </c>
      <c r="W13" s="41">
        <f>IF($B13="",0,IF(W$11&gt;0,IF(SUMPRODUCT((pluszmunkaettol&lt;=W$5)*(pluszmunkaeddig&gt;=W$5)*(egyeninevek=időskála!$B13)),3,1),IF(SUMPRODUCT((szabiettol&lt;=W$5)*(szabieddig&gt;=W$5)*(egyeninevek=időskála!$B13)),2,IF(SUMPRODUCT((pluszszabiettol&lt;=W$5)*(pluszszabieddig&gt;=W$5)*(egyeninevek=időskála!$B13)),2,0))))</f>
        <v>0</v>
      </c>
      <c r="X13" s="41">
        <f>IF($B13="",0,IF(X$11&gt;0,IF(SUMPRODUCT((pluszmunkaettol&lt;=X$5)*(pluszmunkaeddig&gt;=X$5)*(egyeninevek=időskála!$B13)),3,1),IF(SUMPRODUCT((szabiettol&lt;=X$5)*(szabieddig&gt;=X$5)*(egyeninevek=időskála!$B13)),2,IF(SUMPRODUCT((pluszszabiettol&lt;=X$5)*(pluszszabieddig&gt;=X$5)*(egyeninevek=időskála!$B13)),2,0))))</f>
        <v>0</v>
      </c>
      <c r="Y13" s="41">
        <f>IF($B13="",0,IF(Y$11&gt;0,IF(SUMPRODUCT((pluszmunkaettol&lt;=Y$5)*(pluszmunkaeddig&gt;=Y$5)*(egyeninevek=időskála!$B13)),3,1),IF(SUMPRODUCT((szabiettol&lt;=Y$5)*(szabieddig&gt;=Y$5)*(egyeninevek=időskála!$B13)),2,IF(SUMPRODUCT((pluszszabiettol&lt;=Y$5)*(pluszszabieddig&gt;=Y$5)*(egyeninevek=időskála!$B13)),2,0))))</f>
        <v>1</v>
      </c>
      <c r="Z13" s="41">
        <f>IF($B13="",0,IF(Z$11&gt;0,IF(SUMPRODUCT((pluszmunkaettol&lt;=Z$5)*(pluszmunkaeddig&gt;=Z$5)*(egyeninevek=időskála!$B13)),3,1),IF(SUMPRODUCT((szabiettol&lt;=Z$5)*(szabieddig&gt;=Z$5)*(egyeninevek=időskála!$B13)),2,IF(SUMPRODUCT((pluszszabiettol&lt;=Z$5)*(pluszszabieddig&gt;=Z$5)*(egyeninevek=időskála!$B13)),2,0))))</f>
        <v>1</v>
      </c>
      <c r="AA13" s="41">
        <f>IF($B13="",0,IF(AA$11&gt;0,IF(SUMPRODUCT((pluszmunkaettol&lt;=AA$5)*(pluszmunkaeddig&gt;=AA$5)*(egyeninevek=időskála!$B13)),3,1),IF(SUMPRODUCT((szabiettol&lt;=AA$5)*(szabieddig&gt;=AA$5)*(egyeninevek=időskála!$B13)),2,IF(SUMPRODUCT((pluszszabiettol&lt;=AA$5)*(pluszszabieddig&gt;=AA$5)*(egyeninevek=időskála!$B13)),2,0))))</f>
        <v>0</v>
      </c>
      <c r="AB13" s="41">
        <f>IF($B13="",0,IF(AB$11&gt;0,IF(SUMPRODUCT((pluszmunkaettol&lt;=AB$5)*(pluszmunkaeddig&gt;=AB$5)*(egyeninevek=időskála!$B13)),3,1),IF(SUMPRODUCT((szabiettol&lt;=AB$5)*(szabieddig&gt;=AB$5)*(egyeninevek=időskála!$B13)),2,IF(SUMPRODUCT((pluszszabiettol&lt;=AB$5)*(pluszszabieddig&gt;=AB$5)*(egyeninevek=időskála!$B13)),2,0))))</f>
        <v>0</v>
      </c>
      <c r="AC13" s="41">
        <f>IF($B13="",0,IF(AC$11&gt;0,IF(SUMPRODUCT((pluszmunkaettol&lt;=AC$5)*(pluszmunkaeddig&gt;=AC$5)*(egyeninevek=időskála!$B13)),3,1),IF(SUMPRODUCT((szabiettol&lt;=AC$5)*(szabieddig&gt;=AC$5)*(egyeninevek=időskála!$B13)),2,IF(SUMPRODUCT((pluszszabiettol&lt;=AC$5)*(pluszszabieddig&gt;=AC$5)*(egyeninevek=időskála!$B13)),2,0))))</f>
        <v>0</v>
      </c>
      <c r="AD13" s="41">
        <f>IF($B13="",0,IF(AD$11&gt;0,IF(SUMPRODUCT((pluszmunkaettol&lt;=AD$5)*(pluszmunkaeddig&gt;=AD$5)*(egyeninevek=időskála!$B13)),3,1),IF(SUMPRODUCT((szabiettol&lt;=AD$5)*(szabieddig&gt;=AD$5)*(egyeninevek=időskála!$B13)),2,IF(SUMPRODUCT((pluszszabiettol&lt;=AD$5)*(pluszszabieddig&gt;=AD$5)*(egyeninevek=időskála!$B13)),2,0))))</f>
        <v>0</v>
      </c>
      <c r="AE13" s="41">
        <f>IF($B13="",0,IF(AE$11&gt;0,IF(SUMPRODUCT((pluszmunkaettol&lt;=AE$5)*(pluszmunkaeddig&gt;=AE$5)*(egyeninevek=időskála!$B13)),3,1),IF(SUMPRODUCT((szabiettol&lt;=AE$5)*(szabieddig&gt;=AE$5)*(egyeninevek=időskála!$B13)),2,IF(SUMPRODUCT((pluszszabiettol&lt;=AE$5)*(pluszszabieddig&gt;=AE$5)*(egyeninevek=időskála!$B13)),2,0))))</f>
        <v>0</v>
      </c>
      <c r="AF13" s="41">
        <f>IF($B13="",0,IF(AF$11&gt;0,IF(SUMPRODUCT((pluszmunkaettol&lt;=AF$5)*(pluszmunkaeddig&gt;=AF$5)*(egyeninevek=időskála!$B13)),3,1),IF(SUMPRODUCT((szabiettol&lt;=AF$5)*(szabieddig&gt;=AF$5)*(egyeninevek=időskála!$B13)),2,IF(SUMPRODUCT((pluszszabiettol&lt;=AF$5)*(pluszszabieddig&gt;=AF$5)*(egyeninevek=időskála!$B13)),2,0))))</f>
        <v>1</v>
      </c>
      <c r="AG13" s="41">
        <f>IF($B13="",0,IF(AG$11&gt;0,IF(SUMPRODUCT((pluszmunkaettol&lt;=AG$5)*(pluszmunkaeddig&gt;=AG$5)*(egyeninevek=időskála!$B13)),3,1),IF(SUMPRODUCT((szabiettol&lt;=AG$5)*(szabieddig&gt;=AG$5)*(egyeninevek=időskála!$B13)),2,IF(SUMPRODUCT((pluszszabiettol&lt;=AG$5)*(pluszszabieddig&gt;=AG$5)*(egyeninevek=időskála!$B13)),2,0))))</f>
        <v>1</v>
      </c>
      <c r="AH13" s="41">
        <f>IF($B13="",0,IF(AH$11&gt;0,IF(SUMPRODUCT((pluszmunkaettol&lt;=AH$5)*(pluszmunkaeddig&gt;=AH$5)*(egyeninevek=időskála!$B13)),3,1),IF(SUMPRODUCT((szabiettol&lt;=AH$5)*(szabieddig&gt;=AH$5)*(egyeninevek=időskála!$B13)),2,IF(SUMPRODUCT((pluszszabiettol&lt;=AH$5)*(pluszszabieddig&gt;=AH$5)*(egyeninevek=időskála!$B13)),2,0))))</f>
        <v>0</v>
      </c>
      <c r="AI13" s="41">
        <f>IF($B13="",0,IF(AI$11&gt;0,IF(SUMPRODUCT((pluszmunkaettol&lt;=AI$5)*(pluszmunkaeddig&gt;=AI$5)*(egyeninevek=időskála!$B13)),3,1),IF(SUMPRODUCT((szabiettol&lt;=AI$5)*(szabieddig&gt;=AI$5)*(egyeninevek=időskála!$B13)),2,IF(SUMPRODUCT((pluszszabiettol&lt;=AI$5)*(pluszszabieddig&gt;=AI$5)*(egyeninevek=időskála!$B13)),2,0))))</f>
        <v>0</v>
      </c>
      <c r="AJ13" s="41">
        <f>IF($B13="",0,IF(AJ$11&gt;0,IF(SUMPRODUCT((pluszmunkaettol&lt;=AJ$5)*(pluszmunkaeddig&gt;=AJ$5)*(egyeninevek=időskála!$B13)),3,1),IF(SUMPRODUCT((szabiettol&lt;=AJ$5)*(szabieddig&gt;=AJ$5)*(egyeninevek=időskála!$B13)),2,IF(SUMPRODUCT((pluszszabiettol&lt;=AJ$5)*(pluszszabieddig&gt;=AJ$5)*(egyeninevek=időskála!$B13)),2,0))))</f>
        <v>0</v>
      </c>
      <c r="AK13" s="41">
        <f>IF($B13="",0,IF(AK$11&gt;0,IF(SUMPRODUCT((pluszmunkaettol&lt;=AK$5)*(pluszmunkaeddig&gt;=AK$5)*(egyeninevek=időskála!$B13)),3,1),IF(SUMPRODUCT((szabiettol&lt;=AK$5)*(szabieddig&gt;=AK$5)*(egyeninevek=időskála!$B13)),2,IF(SUMPRODUCT((pluszszabiettol&lt;=AK$5)*(pluszszabieddig&gt;=AK$5)*(egyeninevek=időskála!$B13)),2,0))))</f>
        <v>0</v>
      </c>
      <c r="AL13" s="41">
        <f>IF($B13="",0,IF(AL$11&gt;0,IF(SUMPRODUCT((pluszmunkaettol&lt;=AL$5)*(pluszmunkaeddig&gt;=AL$5)*(egyeninevek=időskála!$B13)),3,1),IF(SUMPRODUCT((szabiettol&lt;=AL$5)*(szabieddig&gt;=AL$5)*(egyeninevek=időskála!$B13)),2,IF(SUMPRODUCT((pluszszabiettol&lt;=AL$5)*(pluszszabieddig&gt;=AL$5)*(egyeninevek=időskála!$B13)),2,0))))</f>
        <v>0</v>
      </c>
      <c r="AM13" s="41">
        <f>IF($B13="",0,IF(AM$11&gt;0,IF(SUMPRODUCT((pluszmunkaettol&lt;=AM$5)*(pluszmunkaeddig&gt;=AM$5)*(egyeninevek=időskála!$B13)),3,1),IF(SUMPRODUCT((szabiettol&lt;=AM$5)*(szabieddig&gt;=AM$5)*(egyeninevek=időskála!$B13)),2,IF(SUMPRODUCT((pluszszabiettol&lt;=AM$5)*(pluszszabieddig&gt;=AM$5)*(egyeninevek=időskála!$B13)),2,0))))</f>
        <v>1</v>
      </c>
      <c r="AN13" s="41">
        <f>IF($B13="",0,IF(AN$11&gt;0,IF(SUMPRODUCT((pluszmunkaettol&lt;=AN$5)*(pluszmunkaeddig&gt;=AN$5)*(egyeninevek=időskála!$B13)),3,1),IF(SUMPRODUCT((szabiettol&lt;=AN$5)*(szabieddig&gt;=AN$5)*(egyeninevek=időskála!$B13)),2,IF(SUMPRODUCT((pluszszabiettol&lt;=AN$5)*(pluszszabieddig&gt;=AN$5)*(egyeninevek=időskála!$B13)),2,0))))</f>
        <v>1</v>
      </c>
      <c r="AO13" s="41">
        <f>IF($B13="",0,IF(AO$11&gt;0,IF(SUMPRODUCT((pluszmunkaettol&lt;=AO$5)*(pluszmunkaeddig&gt;=AO$5)*(egyeninevek=időskála!$B13)),3,1),IF(SUMPRODUCT((szabiettol&lt;=AO$5)*(szabieddig&gt;=AO$5)*(egyeninevek=időskála!$B13)),2,IF(SUMPRODUCT((pluszszabiettol&lt;=AO$5)*(pluszszabieddig&gt;=AO$5)*(egyeninevek=időskála!$B13)),2,0))))</f>
        <v>0</v>
      </c>
      <c r="AP13" s="41">
        <f>IF($B13="",0,IF(AP$11&gt;0,IF(SUMPRODUCT((pluszmunkaettol&lt;=AP$5)*(pluszmunkaeddig&gt;=AP$5)*(egyeninevek=időskála!$B13)),3,1),IF(SUMPRODUCT((szabiettol&lt;=AP$5)*(szabieddig&gt;=AP$5)*(egyeninevek=időskála!$B13)),2,IF(SUMPRODUCT((pluszszabiettol&lt;=AP$5)*(pluszszabieddig&gt;=AP$5)*(egyeninevek=időskála!$B13)),2,0))))</f>
        <v>0</v>
      </c>
      <c r="AQ13" s="41">
        <f>IF($B13="",0,IF(AQ$11&gt;0,IF(SUMPRODUCT((pluszmunkaettol&lt;=AQ$5)*(pluszmunkaeddig&gt;=AQ$5)*(egyeninevek=időskála!$B13)),3,1),IF(SUMPRODUCT((szabiettol&lt;=AQ$5)*(szabieddig&gt;=AQ$5)*(egyeninevek=időskála!$B13)),2,IF(SUMPRODUCT((pluszszabiettol&lt;=AQ$5)*(pluszszabieddig&gt;=AQ$5)*(egyeninevek=időskála!$B13)),2,0))))</f>
        <v>0</v>
      </c>
      <c r="AR13" s="41">
        <f>IF($B13="",0,IF(AR$11&gt;0,IF(SUMPRODUCT((pluszmunkaettol&lt;=AR$5)*(pluszmunkaeddig&gt;=AR$5)*(egyeninevek=időskála!$B13)),3,1),IF(SUMPRODUCT((szabiettol&lt;=AR$5)*(szabieddig&gt;=AR$5)*(egyeninevek=időskála!$B13)),2,IF(SUMPRODUCT((pluszszabiettol&lt;=AR$5)*(pluszszabieddig&gt;=AR$5)*(egyeninevek=időskála!$B13)),2,0))))</f>
        <v>0</v>
      </c>
      <c r="AS13" s="41">
        <f>IF($B13="",0,IF(AS$11&gt;0,IF(SUMPRODUCT((pluszmunkaettol&lt;=AS$5)*(pluszmunkaeddig&gt;=AS$5)*(egyeninevek=időskála!$B13)),3,1),IF(SUMPRODUCT((szabiettol&lt;=AS$5)*(szabieddig&gt;=AS$5)*(egyeninevek=időskála!$B13)),2,IF(SUMPRODUCT((pluszszabiettol&lt;=AS$5)*(pluszszabieddig&gt;=AS$5)*(egyeninevek=időskála!$B13)),2,0))))</f>
        <v>0</v>
      </c>
      <c r="AT13" s="42">
        <f>IF($B13="",0,IF(AT$11&gt;0,IF(SUMPRODUCT((pluszmunkaettol&lt;=AT$5)*(pluszmunkaeddig&gt;=AT$5)*(egyeninevek=időskála!$B13)),3,1),IF(SUMPRODUCT((szabiettol&lt;=AT$5)*(szabieddig&gt;=AT$5)*(egyeninevek=időskála!$B13)),2,IF(SUMPRODUCT((pluszszabiettol&lt;=AT$5)*(pluszszabieddig&gt;=AT$5)*(egyeninevek=időskála!$B13)),2,0))))</f>
        <v>1</v>
      </c>
    </row>
    <row r="14" spans="1:46" ht="13.5" customHeight="1">
      <c r="A14" s="9">
        <v>3</v>
      </c>
      <c r="B14" s="29" t="str">
        <f>IF(A14&gt;$B$11,"",INDEX(munkatársak!$B$6:$B$10,MATCH(időskála!A14,munkatársak!$M$6:$M$10,0)))</f>
        <v>c</v>
      </c>
      <c r="C14" s="30">
        <f>IF(B14="","",INDEX(munkatársak!$L$6:$L$10,MATCH(időskála!A14,munkatársak!$M$6:$M$10,0)))</f>
        <v>30</v>
      </c>
      <c r="D14" s="31">
        <f>IF(B14="","",SUMIF(names,időskála!B14,egyéni!$J$6:$J$54))</f>
        <v>0</v>
      </c>
      <c r="E14" s="31">
        <f>IF(B14="","",SUMIF(names,időskála!B14,egyéni!$I$6:$I$54)+SUM(céges!$F$6:$F$55))</f>
        <v>0</v>
      </c>
      <c r="F14" s="32">
        <f>IF(C14="","",C14+D14-E14)</f>
        <v>30</v>
      </c>
      <c r="H14" s="40">
        <f>IF($B14="",0,IF(H$11&gt;0,IF(SUMPRODUCT((pluszmunkaettol&lt;=H$5)*(pluszmunkaeddig&gt;=H$5)*(egyeninevek=időskála!$B14)),3,1),IF(SUMPRODUCT((szabiettol&lt;=H$5)*(szabieddig&gt;=H$5)*(egyeninevek=időskála!$B14)),2,IF(SUMPRODUCT((pluszszabiettol&lt;=H$5)*(pluszszabieddig&gt;=H$5)*(egyeninevek=időskála!$B14)),2,0))))</f>
        <v>0</v>
      </c>
      <c r="I14" s="41">
        <f>IF($B14="",0,IF(I$11&gt;0,IF(SUMPRODUCT((pluszmunkaettol&lt;=I$5)*(pluszmunkaeddig&gt;=I$5)*(egyeninevek=időskála!$B14)),3,1),IF(SUMPRODUCT((szabiettol&lt;=I$5)*(szabieddig&gt;=I$5)*(egyeninevek=időskála!$B14)),2,IF(SUMPRODUCT((pluszszabiettol&lt;=I$5)*(pluszszabieddig&gt;=I$5)*(egyeninevek=időskála!$B14)),2,0))))</f>
        <v>0</v>
      </c>
      <c r="J14" s="41">
        <f>IF($B14="",0,IF(J$11&gt;0,IF(SUMPRODUCT((pluszmunkaettol&lt;=J$5)*(pluszmunkaeddig&gt;=J$5)*(egyeninevek=időskála!$B14)),3,1),IF(SUMPRODUCT((szabiettol&lt;=J$5)*(szabieddig&gt;=J$5)*(egyeninevek=időskála!$B14)),2,IF(SUMPRODUCT((pluszszabiettol&lt;=J$5)*(pluszszabieddig&gt;=J$5)*(egyeninevek=időskála!$B14)),2,0))))</f>
        <v>0</v>
      </c>
      <c r="K14" s="41">
        <f>IF($B14="",0,IF(K$11&gt;0,IF(SUMPRODUCT((pluszmunkaettol&lt;=K$5)*(pluszmunkaeddig&gt;=K$5)*(egyeninevek=időskála!$B14)),3,1),IF(SUMPRODUCT((szabiettol&lt;=K$5)*(szabieddig&gt;=K$5)*(egyeninevek=időskála!$B14)),2,IF(SUMPRODUCT((pluszszabiettol&lt;=K$5)*(pluszszabieddig&gt;=K$5)*(egyeninevek=időskála!$B14)),2,0))))</f>
        <v>1</v>
      </c>
      <c r="L14" s="41">
        <f>IF($B14="",0,IF(L$11&gt;0,IF(SUMPRODUCT((pluszmunkaettol&lt;=L$5)*(pluszmunkaeddig&gt;=L$5)*(egyeninevek=időskála!$B14)),3,1),IF(SUMPRODUCT((szabiettol&lt;=L$5)*(szabieddig&gt;=L$5)*(egyeninevek=időskála!$B14)),2,IF(SUMPRODUCT((pluszszabiettol&lt;=L$5)*(pluszszabieddig&gt;=L$5)*(egyeninevek=időskála!$B14)),2,0))))</f>
        <v>1</v>
      </c>
      <c r="M14" s="41">
        <f>IF($B14="",0,IF(M$11&gt;0,IF(SUMPRODUCT((pluszmunkaettol&lt;=M$5)*(pluszmunkaeddig&gt;=M$5)*(egyeninevek=időskála!$B14)),3,1),IF(SUMPRODUCT((szabiettol&lt;=M$5)*(szabieddig&gt;=M$5)*(egyeninevek=időskála!$B14)),2,IF(SUMPRODUCT((pluszszabiettol&lt;=M$5)*(pluszszabieddig&gt;=M$5)*(egyeninevek=időskála!$B14)),2,0))))</f>
        <v>0</v>
      </c>
      <c r="N14" s="41">
        <f>IF($B14="",0,IF(N$11&gt;0,IF(SUMPRODUCT((pluszmunkaettol&lt;=N$5)*(pluszmunkaeddig&gt;=N$5)*(egyeninevek=időskála!$B14)),3,1),IF(SUMPRODUCT((szabiettol&lt;=N$5)*(szabieddig&gt;=N$5)*(egyeninevek=időskála!$B14)),2,IF(SUMPRODUCT((pluszszabiettol&lt;=N$5)*(pluszszabieddig&gt;=N$5)*(egyeninevek=időskála!$B14)),2,0))))</f>
        <v>0</v>
      </c>
      <c r="O14" s="41">
        <f>IF($B14="",0,IF(O$11&gt;0,IF(SUMPRODUCT((pluszmunkaettol&lt;=O$5)*(pluszmunkaeddig&gt;=O$5)*(egyeninevek=időskála!$B14)),3,1),IF(SUMPRODUCT((szabiettol&lt;=O$5)*(szabieddig&gt;=O$5)*(egyeninevek=időskála!$B14)),2,IF(SUMPRODUCT((pluszszabiettol&lt;=O$5)*(pluszszabieddig&gt;=O$5)*(egyeninevek=időskála!$B14)),2,0))))</f>
        <v>0</v>
      </c>
      <c r="P14" s="41">
        <f>IF($B14="",0,IF(P$11&gt;0,IF(SUMPRODUCT((pluszmunkaettol&lt;=P$5)*(pluszmunkaeddig&gt;=P$5)*(egyeninevek=időskála!$B14)),3,1),IF(SUMPRODUCT((szabiettol&lt;=P$5)*(szabieddig&gt;=P$5)*(egyeninevek=időskála!$B14)),2,IF(SUMPRODUCT((pluszszabiettol&lt;=P$5)*(pluszszabieddig&gt;=P$5)*(egyeninevek=időskála!$B14)),2,0))))</f>
        <v>0</v>
      </c>
      <c r="Q14" s="41">
        <f>IF($B14="",0,IF(Q$11&gt;0,IF(SUMPRODUCT((pluszmunkaettol&lt;=Q$5)*(pluszmunkaeddig&gt;=Q$5)*(egyeninevek=időskála!$B14)),3,1),IF(SUMPRODUCT((szabiettol&lt;=Q$5)*(szabieddig&gt;=Q$5)*(egyeninevek=időskála!$B14)),2,IF(SUMPRODUCT((pluszszabiettol&lt;=Q$5)*(pluszszabieddig&gt;=Q$5)*(egyeninevek=időskála!$B14)),2,0))))</f>
        <v>0</v>
      </c>
      <c r="R14" s="41">
        <f>IF($B14="",0,IF(R$11&gt;0,IF(SUMPRODUCT((pluszmunkaettol&lt;=R$5)*(pluszmunkaeddig&gt;=R$5)*(egyeninevek=időskála!$B14)),3,1),IF(SUMPRODUCT((szabiettol&lt;=R$5)*(szabieddig&gt;=R$5)*(egyeninevek=időskála!$B14)),2,IF(SUMPRODUCT((pluszszabiettol&lt;=R$5)*(pluszszabieddig&gt;=R$5)*(egyeninevek=időskála!$B14)),2,0))))</f>
        <v>1</v>
      </c>
      <c r="S14" s="41">
        <f>IF($B14="",0,IF(S$11&gt;0,IF(SUMPRODUCT((pluszmunkaettol&lt;=S$5)*(pluszmunkaeddig&gt;=S$5)*(egyeninevek=időskála!$B14)),3,1),IF(SUMPRODUCT((szabiettol&lt;=S$5)*(szabieddig&gt;=S$5)*(egyeninevek=időskála!$B14)),2,IF(SUMPRODUCT((pluszszabiettol&lt;=S$5)*(pluszszabieddig&gt;=S$5)*(egyeninevek=időskála!$B14)),2,0))))</f>
        <v>1</v>
      </c>
      <c r="T14" s="41">
        <f>IF($B14="",0,IF(T$11&gt;0,IF(SUMPRODUCT((pluszmunkaettol&lt;=T$5)*(pluszmunkaeddig&gt;=T$5)*(egyeninevek=időskála!$B14)),3,1),IF(SUMPRODUCT((szabiettol&lt;=T$5)*(szabieddig&gt;=T$5)*(egyeninevek=időskála!$B14)),2,IF(SUMPRODUCT((pluszszabiettol&lt;=T$5)*(pluszszabieddig&gt;=T$5)*(egyeninevek=időskála!$B14)),2,0))))</f>
        <v>0</v>
      </c>
      <c r="U14" s="41">
        <f>IF($B14="",0,IF(U$11&gt;0,IF(SUMPRODUCT((pluszmunkaettol&lt;=U$5)*(pluszmunkaeddig&gt;=U$5)*(egyeninevek=időskála!$B14)),3,1),IF(SUMPRODUCT((szabiettol&lt;=U$5)*(szabieddig&gt;=U$5)*(egyeninevek=időskála!$B14)),2,IF(SUMPRODUCT((pluszszabiettol&lt;=U$5)*(pluszszabieddig&gt;=U$5)*(egyeninevek=időskála!$B14)),2,0))))</f>
        <v>0</v>
      </c>
      <c r="V14" s="41">
        <f>IF($B14="",0,IF(V$11&gt;0,IF(SUMPRODUCT((pluszmunkaettol&lt;=V$5)*(pluszmunkaeddig&gt;=V$5)*(egyeninevek=időskála!$B14)),3,1),IF(SUMPRODUCT((szabiettol&lt;=V$5)*(szabieddig&gt;=V$5)*(egyeninevek=időskála!$B14)),2,IF(SUMPRODUCT((pluszszabiettol&lt;=V$5)*(pluszszabieddig&gt;=V$5)*(egyeninevek=időskála!$B14)),2,0))))</f>
        <v>0</v>
      </c>
      <c r="W14" s="41">
        <f>IF($B14="",0,IF(W$11&gt;0,IF(SUMPRODUCT((pluszmunkaettol&lt;=W$5)*(pluszmunkaeddig&gt;=W$5)*(egyeninevek=időskála!$B14)),3,1),IF(SUMPRODUCT((szabiettol&lt;=W$5)*(szabieddig&gt;=W$5)*(egyeninevek=időskála!$B14)),2,IF(SUMPRODUCT((pluszszabiettol&lt;=W$5)*(pluszszabieddig&gt;=W$5)*(egyeninevek=időskála!$B14)),2,0))))</f>
        <v>0</v>
      </c>
      <c r="X14" s="41">
        <f>IF($B14="",0,IF(X$11&gt;0,IF(SUMPRODUCT((pluszmunkaettol&lt;=X$5)*(pluszmunkaeddig&gt;=X$5)*(egyeninevek=időskála!$B14)),3,1),IF(SUMPRODUCT((szabiettol&lt;=X$5)*(szabieddig&gt;=X$5)*(egyeninevek=időskála!$B14)),2,IF(SUMPRODUCT((pluszszabiettol&lt;=X$5)*(pluszszabieddig&gt;=X$5)*(egyeninevek=időskála!$B14)),2,0))))</f>
        <v>0</v>
      </c>
      <c r="Y14" s="41">
        <f>IF($B14="",0,IF(Y$11&gt;0,IF(SUMPRODUCT((pluszmunkaettol&lt;=Y$5)*(pluszmunkaeddig&gt;=Y$5)*(egyeninevek=időskála!$B14)),3,1),IF(SUMPRODUCT((szabiettol&lt;=Y$5)*(szabieddig&gt;=Y$5)*(egyeninevek=időskála!$B14)),2,IF(SUMPRODUCT((pluszszabiettol&lt;=Y$5)*(pluszszabieddig&gt;=Y$5)*(egyeninevek=időskála!$B14)),2,0))))</f>
        <v>1</v>
      </c>
      <c r="Z14" s="41">
        <f>IF($B14="",0,IF(Z$11&gt;0,IF(SUMPRODUCT((pluszmunkaettol&lt;=Z$5)*(pluszmunkaeddig&gt;=Z$5)*(egyeninevek=időskála!$B14)),3,1),IF(SUMPRODUCT((szabiettol&lt;=Z$5)*(szabieddig&gt;=Z$5)*(egyeninevek=időskála!$B14)),2,IF(SUMPRODUCT((pluszszabiettol&lt;=Z$5)*(pluszszabieddig&gt;=Z$5)*(egyeninevek=időskála!$B14)),2,0))))</f>
        <v>1</v>
      </c>
      <c r="AA14" s="41">
        <f>IF($B14="",0,IF(AA$11&gt;0,IF(SUMPRODUCT((pluszmunkaettol&lt;=AA$5)*(pluszmunkaeddig&gt;=AA$5)*(egyeninevek=időskála!$B14)),3,1),IF(SUMPRODUCT((szabiettol&lt;=AA$5)*(szabieddig&gt;=AA$5)*(egyeninevek=időskála!$B14)),2,IF(SUMPRODUCT((pluszszabiettol&lt;=AA$5)*(pluszszabieddig&gt;=AA$5)*(egyeninevek=időskála!$B14)),2,0))))</f>
        <v>0</v>
      </c>
      <c r="AB14" s="41">
        <f>IF($B14="",0,IF(AB$11&gt;0,IF(SUMPRODUCT((pluszmunkaettol&lt;=AB$5)*(pluszmunkaeddig&gt;=AB$5)*(egyeninevek=időskála!$B14)),3,1),IF(SUMPRODUCT((szabiettol&lt;=AB$5)*(szabieddig&gt;=AB$5)*(egyeninevek=időskála!$B14)),2,IF(SUMPRODUCT((pluszszabiettol&lt;=AB$5)*(pluszszabieddig&gt;=AB$5)*(egyeninevek=időskála!$B14)),2,0))))</f>
        <v>0</v>
      </c>
      <c r="AC14" s="41">
        <f>IF($B14="",0,IF(AC$11&gt;0,IF(SUMPRODUCT((pluszmunkaettol&lt;=AC$5)*(pluszmunkaeddig&gt;=AC$5)*(egyeninevek=időskála!$B14)),3,1),IF(SUMPRODUCT((szabiettol&lt;=AC$5)*(szabieddig&gt;=AC$5)*(egyeninevek=időskála!$B14)),2,IF(SUMPRODUCT((pluszszabiettol&lt;=AC$5)*(pluszszabieddig&gt;=AC$5)*(egyeninevek=időskála!$B14)),2,0))))</f>
        <v>0</v>
      </c>
      <c r="AD14" s="41">
        <f>IF($B14="",0,IF(AD$11&gt;0,IF(SUMPRODUCT((pluszmunkaettol&lt;=AD$5)*(pluszmunkaeddig&gt;=AD$5)*(egyeninevek=időskála!$B14)),3,1),IF(SUMPRODUCT((szabiettol&lt;=AD$5)*(szabieddig&gt;=AD$5)*(egyeninevek=időskála!$B14)),2,IF(SUMPRODUCT((pluszszabiettol&lt;=AD$5)*(pluszszabieddig&gt;=AD$5)*(egyeninevek=időskála!$B14)),2,0))))</f>
        <v>0</v>
      </c>
      <c r="AE14" s="41">
        <f>IF($B14="",0,IF(AE$11&gt;0,IF(SUMPRODUCT((pluszmunkaettol&lt;=AE$5)*(pluszmunkaeddig&gt;=AE$5)*(egyeninevek=időskála!$B14)),3,1),IF(SUMPRODUCT((szabiettol&lt;=AE$5)*(szabieddig&gt;=AE$5)*(egyeninevek=időskála!$B14)),2,IF(SUMPRODUCT((pluszszabiettol&lt;=AE$5)*(pluszszabieddig&gt;=AE$5)*(egyeninevek=időskála!$B14)),2,0))))</f>
        <v>0</v>
      </c>
      <c r="AF14" s="41">
        <f>IF($B14="",0,IF(AF$11&gt;0,IF(SUMPRODUCT((pluszmunkaettol&lt;=AF$5)*(pluszmunkaeddig&gt;=AF$5)*(egyeninevek=időskála!$B14)),3,1),IF(SUMPRODUCT((szabiettol&lt;=AF$5)*(szabieddig&gt;=AF$5)*(egyeninevek=időskála!$B14)),2,IF(SUMPRODUCT((pluszszabiettol&lt;=AF$5)*(pluszszabieddig&gt;=AF$5)*(egyeninevek=időskála!$B14)),2,0))))</f>
        <v>1</v>
      </c>
      <c r="AG14" s="41">
        <f>IF($B14="",0,IF(AG$11&gt;0,IF(SUMPRODUCT((pluszmunkaettol&lt;=AG$5)*(pluszmunkaeddig&gt;=AG$5)*(egyeninevek=időskála!$B14)),3,1),IF(SUMPRODUCT((szabiettol&lt;=AG$5)*(szabieddig&gt;=AG$5)*(egyeninevek=időskála!$B14)),2,IF(SUMPRODUCT((pluszszabiettol&lt;=AG$5)*(pluszszabieddig&gt;=AG$5)*(egyeninevek=időskála!$B14)),2,0))))</f>
        <v>1</v>
      </c>
      <c r="AH14" s="41">
        <f>IF($B14="",0,IF(AH$11&gt;0,IF(SUMPRODUCT((pluszmunkaettol&lt;=AH$5)*(pluszmunkaeddig&gt;=AH$5)*(egyeninevek=időskála!$B14)),3,1),IF(SUMPRODUCT((szabiettol&lt;=AH$5)*(szabieddig&gt;=AH$5)*(egyeninevek=időskála!$B14)),2,IF(SUMPRODUCT((pluszszabiettol&lt;=AH$5)*(pluszszabieddig&gt;=AH$5)*(egyeninevek=időskála!$B14)),2,0))))</f>
        <v>0</v>
      </c>
      <c r="AI14" s="41">
        <f>IF($B14="",0,IF(AI$11&gt;0,IF(SUMPRODUCT((pluszmunkaettol&lt;=AI$5)*(pluszmunkaeddig&gt;=AI$5)*(egyeninevek=időskála!$B14)),3,1),IF(SUMPRODUCT((szabiettol&lt;=AI$5)*(szabieddig&gt;=AI$5)*(egyeninevek=időskála!$B14)),2,IF(SUMPRODUCT((pluszszabiettol&lt;=AI$5)*(pluszszabieddig&gt;=AI$5)*(egyeninevek=időskála!$B14)),2,0))))</f>
        <v>0</v>
      </c>
      <c r="AJ14" s="41">
        <f>IF($B14="",0,IF(AJ$11&gt;0,IF(SUMPRODUCT((pluszmunkaettol&lt;=AJ$5)*(pluszmunkaeddig&gt;=AJ$5)*(egyeninevek=időskála!$B14)),3,1),IF(SUMPRODUCT((szabiettol&lt;=AJ$5)*(szabieddig&gt;=AJ$5)*(egyeninevek=időskála!$B14)),2,IF(SUMPRODUCT((pluszszabiettol&lt;=AJ$5)*(pluszszabieddig&gt;=AJ$5)*(egyeninevek=időskála!$B14)),2,0))))</f>
        <v>0</v>
      </c>
      <c r="AK14" s="41">
        <f>IF($B14="",0,IF(AK$11&gt;0,IF(SUMPRODUCT((pluszmunkaettol&lt;=AK$5)*(pluszmunkaeddig&gt;=AK$5)*(egyeninevek=időskála!$B14)),3,1),IF(SUMPRODUCT((szabiettol&lt;=AK$5)*(szabieddig&gt;=AK$5)*(egyeninevek=időskála!$B14)),2,IF(SUMPRODUCT((pluszszabiettol&lt;=AK$5)*(pluszszabieddig&gt;=AK$5)*(egyeninevek=időskála!$B14)),2,0))))</f>
        <v>0</v>
      </c>
      <c r="AL14" s="41">
        <f>IF($B14="",0,IF(AL$11&gt;0,IF(SUMPRODUCT((pluszmunkaettol&lt;=AL$5)*(pluszmunkaeddig&gt;=AL$5)*(egyeninevek=időskála!$B14)),3,1),IF(SUMPRODUCT((szabiettol&lt;=AL$5)*(szabieddig&gt;=AL$5)*(egyeninevek=időskála!$B14)),2,IF(SUMPRODUCT((pluszszabiettol&lt;=AL$5)*(pluszszabieddig&gt;=AL$5)*(egyeninevek=időskála!$B14)),2,0))))</f>
        <v>0</v>
      </c>
      <c r="AM14" s="41">
        <f>IF($B14="",0,IF(AM$11&gt;0,IF(SUMPRODUCT((pluszmunkaettol&lt;=AM$5)*(pluszmunkaeddig&gt;=AM$5)*(egyeninevek=időskála!$B14)),3,1),IF(SUMPRODUCT((szabiettol&lt;=AM$5)*(szabieddig&gt;=AM$5)*(egyeninevek=időskála!$B14)),2,IF(SUMPRODUCT((pluszszabiettol&lt;=AM$5)*(pluszszabieddig&gt;=AM$5)*(egyeninevek=időskála!$B14)),2,0))))</f>
        <v>1</v>
      </c>
      <c r="AN14" s="41">
        <f>IF($B14="",0,IF(AN$11&gt;0,IF(SUMPRODUCT((pluszmunkaettol&lt;=AN$5)*(pluszmunkaeddig&gt;=AN$5)*(egyeninevek=időskála!$B14)),3,1),IF(SUMPRODUCT((szabiettol&lt;=AN$5)*(szabieddig&gt;=AN$5)*(egyeninevek=időskála!$B14)),2,IF(SUMPRODUCT((pluszszabiettol&lt;=AN$5)*(pluszszabieddig&gt;=AN$5)*(egyeninevek=időskála!$B14)),2,0))))</f>
        <v>1</v>
      </c>
      <c r="AO14" s="41">
        <f>IF($B14="",0,IF(AO$11&gt;0,IF(SUMPRODUCT((pluszmunkaettol&lt;=AO$5)*(pluszmunkaeddig&gt;=AO$5)*(egyeninevek=időskála!$B14)),3,1),IF(SUMPRODUCT((szabiettol&lt;=AO$5)*(szabieddig&gt;=AO$5)*(egyeninevek=időskála!$B14)),2,IF(SUMPRODUCT((pluszszabiettol&lt;=AO$5)*(pluszszabieddig&gt;=AO$5)*(egyeninevek=időskála!$B14)),2,0))))</f>
        <v>0</v>
      </c>
      <c r="AP14" s="41">
        <f>IF($B14="",0,IF(AP$11&gt;0,IF(SUMPRODUCT((pluszmunkaettol&lt;=AP$5)*(pluszmunkaeddig&gt;=AP$5)*(egyeninevek=időskála!$B14)),3,1),IF(SUMPRODUCT((szabiettol&lt;=AP$5)*(szabieddig&gt;=AP$5)*(egyeninevek=időskála!$B14)),2,IF(SUMPRODUCT((pluszszabiettol&lt;=AP$5)*(pluszszabieddig&gt;=AP$5)*(egyeninevek=időskála!$B14)),2,0))))</f>
        <v>0</v>
      </c>
      <c r="AQ14" s="41">
        <f>IF($B14="",0,IF(AQ$11&gt;0,IF(SUMPRODUCT((pluszmunkaettol&lt;=AQ$5)*(pluszmunkaeddig&gt;=AQ$5)*(egyeninevek=időskála!$B14)),3,1),IF(SUMPRODUCT((szabiettol&lt;=AQ$5)*(szabieddig&gt;=AQ$5)*(egyeninevek=időskála!$B14)),2,IF(SUMPRODUCT((pluszszabiettol&lt;=AQ$5)*(pluszszabieddig&gt;=AQ$5)*(egyeninevek=időskála!$B14)),2,0))))</f>
        <v>0</v>
      </c>
      <c r="AR14" s="41">
        <f>IF($B14="",0,IF(AR$11&gt;0,IF(SUMPRODUCT((pluszmunkaettol&lt;=AR$5)*(pluszmunkaeddig&gt;=AR$5)*(egyeninevek=időskála!$B14)),3,1),IF(SUMPRODUCT((szabiettol&lt;=AR$5)*(szabieddig&gt;=AR$5)*(egyeninevek=időskála!$B14)),2,IF(SUMPRODUCT((pluszszabiettol&lt;=AR$5)*(pluszszabieddig&gt;=AR$5)*(egyeninevek=időskála!$B14)),2,0))))</f>
        <v>0</v>
      </c>
      <c r="AS14" s="41">
        <f>IF($B14="",0,IF(AS$11&gt;0,IF(SUMPRODUCT((pluszmunkaettol&lt;=AS$5)*(pluszmunkaeddig&gt;=AS$5)*(egyeninevek=időskála!$B14)),3,1),IF(SUMPRODUCT((szabiettol&lt;=AS$5)*(szabieddig&gt;=AS$5)*(egyeninevek=időskála!$B14)),2,IF(SUMPRODUCT((pluszszabiettol&lt;=AS$5)*(pluszszabieddig&gt;=AS$5)*(egyeninevek=időskála!$B14)),2,0))))</f>
        <v>0</v>
      </c>
      <c r="AT14" s="42">
        <f>IF($B14="",0,IF(AT$11&gt;0,IF(SUMPRODUCT((pluszmunkaettol&lt;=AT$5)*(pluszmunkaeddig&gt;=AT$5)*(egyeninevek=időskála!$B14)),3,1),IF(SUMPRODUCT((szabiettol&lt;=AT$5)*(szabieddig&gt;=AT$5)*(egyeninevek=időskála!$B14)),2,IF(SUMPRODUCT((pluszszabiettol&lt;=AT$5)*(pluszszabieddig&gt;=AT$5)*(egyeninevek=időskála!$B14)),2,0))))</f>
        <v>1</v>
      </c>
    </row>
    <row r="15" spans="1:46" ht="13.5" customHeight="1">
      <c r="A15" s="9">
        <v>4</v>
      </c>
      <c r="B15" s="29" t="str">
        <f>IF(A15&gt;$B$11,"",INDEX(munkatársak!$B$6:$B$10,MATCH(időskála!A15,munkatársak!$M$6:$M$10,0)))</f>
        <v>d</v>
      </c>
      <c r="C15" s="30">
        <f>IF(B15="","",INDEX(munkatársak!$L$6:$L$10,MATCH(időskála!A15,munkatársak!$M$6:$M$10,0)))</f>
        <v>30</v>
      </c>
      <c r="D15" s="31">
        <f>IF(B15="","",SUMIF(names,időskála!B15,egyéni!$J$6:$J$54))</f>
        <v>0</v>
      </c>
      <c r="E15" s="31">
        <f>IF(B15="","",SUMIF(names,időskála!B15,egyéni!$I$6:$I$54)+SUM(céges!$F$6:$F$55))</f>
        <v>0</v>
      </c>
      <c r="F15" s="32">
        <f>IF(C15="","",C15+D15-E15)</f>
        <v>30</v>
      </c>
      <c r="H15" s="40">
        <f>IF($B15="",0,IF(H$11&gt;0,IF(SUMPRODUCT((pluszmunkaettol&lt;=H$5)*(pluszmunkaeddig&gt;=H$5)*(egyeninevek=időskála!$B15)),3,1),IF(SUMPRODUCT((szabiettol&lt;=H$5)*(szabieddig&gt;=H$5)*(egyeninevek=időskála!$B15)),2,IF(SUMPRODUCT((pluszszabiettol&lt;=H$5)*(pluszszabieddig&gt;=H$5)*(egyeninevek=időskála!$B15)),2,0))))</f>
        <v>0</v>
      </c>
      <c r="I15" s="41">
        <f>IF($B15="",0,IF(I$11&gt;0,IF(SUMPRODUCT((pluszmunkaettol&lt;=I$5)*(pluszmunkaeddig&gt;=I$5)*(egyeninevek=időskála!$B15)),3,1),IF(SUMPRODUCT((szabiettol&lt;=I$5)*(szabieddig&gt;=I$5)*(egyeninevek=időskála!$B15)),2,IF(SUMPRODUCT((pluszszabiettol&lt;=I$5)*(pluszszabieddig&gt;=I$5)*(egyeninevek=időskála!$B15)),2,0))))</f>
        <v>0</v>
      </c>
      <c r="J15" s="41">
        <f>IF($B15="",0,IF(J$11&gt;0,IF(SUMPRODUCT((pluszmunkaettol&lt;=J$5)*(pluszmunkaeddig&gt;=J$5)*(egyeninevek=időskála!$B15)),3,1),IF(SUMPRODUCT((szabiettol&lt;=J$5)*(szabieddig&gt;=J$5)*(egyeninevek=időskála!$B15)),2,IF(SUMPRODUCT((pluszszabiettol&lt;=J$5)*(pluszszabieddig&gt;=J$5)*(egyeninevek=időskála!$B15)),2,0))))</f>
        <v>0</v>
      </c>
      <c r="K15" s="41">
        <f>IF($B15="",0,IF(K$11&gt;0,IF(SUMPRODUCT((pluszmunkaettol&lt;=K$5)*(pluszmunkaeddig&gt;=K$5)*(egyeninevek=időskála!$B15)),3,1),IF(SUMPRODUCT((szabiettol&lt;=K$5)*(szabieddig&gt;=K$5)*(egyeninevek=időskála!$B15)),2,IF(SUMPRODUCT((pluszszabiettol&lt;=K$5)*(pluszszabieddig&gt;=K$5)*(egyeninevek=időskála!$B15)),2,0))))</f>
        <v>1</v>
      </c>
      <c r="L15" s="41">
        <f>IF($B15="",0,IF(L$11&gt;0,IF(SUMPRODUCT((pluszmunkaettol&lt;=L$5)*(pluszmunkaeddig&gt;=L$5)*(egyeninevek=időskála!$B15)),3,1),IF(SUMPRODUCT((szabiettol&lt;=L$5)*(szabieddig&gt;=L$5)*(egyeninevek=időskála!$B15)),2,IF(SUMPRODUCT((pluszszabiettol&lt;=L$5)*(pluszszabieddig&gt;=L$5)*(egyeninevek=időskála!$B15)),2,0))))</f>
        <v>1</v>
      </c>
      <c r="M15" s="41">
        <f>IF($B15="",0,IF(M$11&gt;0,IF(SUMPRODUCT((pluszmunkaettol&lt;=M$5)*(pluszmunkaeddig&gt;=M$5)*(egyeninevek=időskála!$B15)),3,1),IF(SUMPRODUCT((szabiettol&lt;=M$5)*(szabieddig&gt;=M$5)*(egyeninevek=időskála!$B15)),2,IF(SUMPRODUCT((pluszszabiettol&lt;=M$5)*(pluszszabieddig&gt;=M$5)*(egyeninevek=időskála!$B15)),2,0))))</f>
        <v>0</v>
      </c>
      <c r="N15" s="41">
        <f>IF($B15="",0,IF(N$11&gt;0,IF(SUMPRODUCT((pluszmunkaettol&lt;=N$5)*(pluszmunkaeddig&gt;=N$5)*(egyeninevek=időskála!$B15)),3,1),IF(SUMPRODUCT((szabiettol&lt;=N$5)*(szabieddig&gt;=N$5)*(egyeninevek=időskála!$B15)),2,IF(SUMPRODUCT((pluszszabiettol&lt;=N$5)*(pluszszabieddig&gt;=N$5)*(egyeninevek=időskála!$B15)),2,0))))</f>
        <v>0</v>
      </c>
      <c r="O15" s="41">
        <f>IF($B15="",0,IF(O$11&gt;0,IF(SUMPRODUCT((pluszmunkaettol&lt;=O$5)*(pluszmunkaeddig&gt;=O$5)*(egyeninevek=időskála!$B15)),3,1),IF(SUMPRODUCT((szabiettol&lt;=O$5)*(szabieddig&gt;=O$5)*(egyeninevek=időskála!$B15)),2,IF(SUMPRODUCT((pluszszabiettol&lt;=O$5)*(pluszszabieddig&gt;=O$5)*(egyeninevek=időskála!$B15)),2,0))))</f>
        <v>0</v>
      </c>
      <c r="P15" s="41">
        <f>IF($B15="",0,IF(P$11&gt;0,IF(SUMPRODUCT((pluszmunkaettol&lt;=P$5)*(pluszmunkaeddig&gt;=P$5)*(egyeninevek=időskála!$B15)),3,1),IF(SUMPRODUCT((szabiettol&lt;=P$5)*(szabieddig&gt;=P$5)*(egyeninevek=időskála!$B15)),2,IF(SUMPRODUCT((pluszszabiettol&lt;=P$5)*(pluszszabieddig&gt;=P$5)*(egyeninevek=időskála!$B15)),2,0))))</f>
        <v>0</v>
      </c>
      <c r="Q15" s="41">
        <f>IF($B15="",0,IF(Q$11&gt;0,IF(SUMPRODUCT((pluszmunkaettol&lt;=Q$5)*(pluszmunkaeddig&gt;=Q$5)*(egyeninevek=időskála!$B15)),3,1),IF(SUMPRODUCT((szabiettol&lt;=Q$5)*(szabieddig&gt;=Q$5)*(egyeninevek=időskála!$B15)),2,IF(SUMPRODUCT((pluszszabiettol&lt;=Q$5)*(pluszszabieddig&gt;=Q$5)*(egyeninevek=időskála!$B15)),2,0))))</f>
        <v>0</v>
      </c>
      <c r="R15" s="41">
        <f>IF($B15="",0,IF(R$11&gt;0,IF(SUMPRODUCT((pluszmunkaettol&lt;=R$5)*(pluszmunkaeddig&gt;=R$5)*(egyeninevek=időskála!$B15)),3,1),IF(SUMPRODUCT((szabiettol&lt;=R$5)*(szabieddig&gt;=R$5)*(egyeninevek=időskála!$B15)),2,IF(SUMPRODUCT((pluszszabiettol&lt;=R$5)*(pluszszabieddig&gt;=R$5)*(egyeninevek=időskála!$B15)),2,0))))</f>
        <v>1</v>
      </c>
      <c r="S15" s="41">
        <f>IF($B15="",0,IF(S$11&gt;0,IF(SUMPRODUCT((pluszmunkaettol&lt;=S$5)*(pluszmunkaeddig&gt;=S$5)*(egyeninevek=időskála!$B15)),3,1),IF(SUMPRODUCT((szabiettol&lt;=S$5)*(szabieddig&gt;=S$5)*(egyeninevek=időskála!$B15)),2,IF(SUMPRODUCT((pluszszabiettol&lt;=S$5)*(pluszszabieddig&gt;=S$5)*(egyeninevek=időskála!$B15)),2,0))))</f>
        <v>1</v>
      </c>
      <c r="T15" s="41">
        <f>IF($B15="",0,IF(T$11&gt;0,IF(SUMPRODUCT((pluszmunkaettol&lt;=T$5)*(pluszmunkaeddig&gt;=T$5)*(egyeninevek=időskála!$B15)),3,1),IF(SUMPRODUCT((szabiettol&lt;=T$5)*(szabieddig&gt;=T$5)*(egyeninevek=időskála!$B15)),2,IF(SUMPRODUCT((pluszszabiettol&lt;=T$5)*(pluszszabieddig&gt;=T$5)*(egyeninevek=időskála!$B15)),2,0))))</f>
        <v>0</v>
      </c>
      <c r="U15" s="41">
        <f>IF($B15="",0,IF(U$11&gt;0,IF(SUMPRODUCT((pluszmunkaettol&lt;=U$5)*(pluszmunkaeddig&gt;=U$5)*(egyeninevek=időskála!$B15)),3,1),IF(SUMPRODUCT((szabiettol&lt;=U$5)*(szabieddig&gt;=U$5)*(egyeninevek=időskála!$B15)),2,IF(SUMPRODUCT((pluszszabiettol&lt;=U$5)*(pluszszabieddig&gt;=U$5)*(egyeninevek=időskála!$B15)),2,0))))</f>
        <v>0</v>
      </c>
      <c r="V15" s="41">
        <f>IF($B15="",0,IF(V$11&gt;0,IF(SUMPRODUCT((pluszmunkaettol&lt;=V$5)*(pluszmunkaeddig&gt;=V$5)*(egyeninevek=időskála!$B15)),3,1),IF(SUMPRODUCT((szabiettol&lt;=V$5)*(szabieddig&gt;=V$5)*(egyeninevek=időskála!$B15)),2,IF(SUMPRODUCT((pluszszabiettol&lt;=V$5)*(pluszszabieddig&gt;=V$5)*(egyeninevek=időskála!$B15)),2,0))))</f>
        <v>0</v>
      </c>
      <c r="W15" s="41">
        <f>IF($B15="",0,IF(W$11&gt;0,IF(SUMPRODUCT((pluszmunkaettol&lt;=W$5)*(pluszmunkaeddig&gt;=W$5)*(egyeninevek=időskála!$B15)),3,1),IF(SUMPRODUCT((szabiettol&lt;=W$5)*(szabieddig&gt;=W$5)*(egyeninevek=időskála!$B15)),2,IF(SUMPRODUCT((pluszszabiettol&lt;=W$5)*(pluszszabieddig&gt;=W$5)*(egyeninevek=időskála!$B15)),2,0))))</f>
        <v>0</v>
      </c>
      <c r="X15" s="41">
        <f>IF($B15="",0,IF(X$11&gt;0,IF(SUMPRODUCT((pluszmunkaettol&lt;=X$5)*(pluszmunkaeddig&gt;=X$5)*(egyeninevek=időskála!$B15)),3,1),IF(SUMPRODUCT((szabiettol&lt;=X$5)*(szabieddig&gt;=X$5)*(egyeninevek=időskála!$B15)),2,IF(SUMPRODUCT((pluszszabiettol&lt;=X$5)*(pluszszabieddig&gt;=X$5)*(egyeninevek=időskála!$B15)),2,0))))</f>
        <v>0</v>
      </c>
      <c r="Y15" s="41">
        <f>IF($B15="",0,IF(Y$11&gt;0,IF(SUMPRODUCT((pluszmunkaettol&lt;=Y$5)*(pluszmunkaeddig&gt;=Y$5)*(egyeninevek=időskála!$B15)),3,1),IF(SUMPRODUCT((szabiettol&lt;=Y$5)*(szabieddig&gt;=Y$5)*(egyeninevek=időskála!$B15)),2,IF(SUMPRODUCT((pluszszabiettol&lt;=Y$5)*(pluszszabieddig&gt;=Y$5)*(egyeninevek=időskála!$B15)),2,0))))</f>
        <v>1</v>
      </c>
      <c r="Z15" s="41">
        <f>IF($B15="",0,IF(Z$11&gt;0,IF(SUMPRODUCT((pluszmunkaettol&lt;=Z$5)*(pluszmunkaeddig&gt;=Z$5)*(egyeninevek=időskála!$B15)),3,1),IF(SUMPRODUCT((szabiettol&lt;=Z$5)*(szabieddig&gt;=Z$5)*(egyeninevek=időskála!$B15)),2,IF(SUMPRODUCT((pluszszabiettol&lt;=Z$5)*(pluszszabieddig&gt;=Z$5)*(egyeninevek=időskála!$B15)),2,0))))</f>
        <v>1</v>
      </c>
      <c r="AA15" s="41">
        <f>IF($B15="",0,IF(AA$11&gt;0,IF(SUMPRODUCT((pluszmunkaettol&lt;=AA$5)*(pluszmunkaeddig&gt;=AA$5)*(egyeninevek=időskála!$B15)),3,1),IF(SUMPRODUCT((szabiettol&lt;=AA$5)*(szabieddig&gt;=AA$5)*(egyeninevek=időskála!$B15)),2,IF(SUMPRODUCT((pluszszabiettol&lt;=AA$5)*(pluszszabieddig&gt;=AA$5)*(egyeninevek=időskála!$B15)),2,0))))</f>
        <v>0</v>
      </c>
      <c r="AB15" s="41">
        <f>IF($B15="",0,IF(AB$11&gt;0,IF(SUMPRODUCT((pluszmunkaettol&lt;=AB$5)*(pluszmunkaeddig&gt;=AB$5)*(egyeninevek=időskála!$B15)),3,1),IF(SUMPRODUCT((szabiettol&lt;=AB$5)*(szabieddig&gt;=AB$5)*(egyeninevek=időskála!$B15)),2,IF(SUMPRODUCT((pluszszabiettol&lt;=AB$5)*(pluszszabieddig&gt;=AB$5)*(egyeninevek=időskála!$B15)),2,0))))</f>
        <v>0</v>
      </c>
      <c r="AC15" s="41">
        <f>IF($B15="",0,IF(AC$11&gt;0,IF(SUMPRODUCT((pluszmunkaettol&lt;=AC$5)*(pluszmunkaeddig&gt;=AC$5)*(egyeninevek=időskála!$B15)),3,1),IF(SUMPRODUCT((szabiettol&lt;=AC$5)*(szabieddig&gt;=AC$5)*(egyeninevek=időskála!$B15)),2,IF(SUMPRODUCT((pluszszabiettol&lt;=AC$5)*(pluszszabieddig&gt;=AC$5)*(egyeninevek=időskála!$B15)),2,0))))</f>
        <v>0</v>
      </c>
      <c r="AD15" s="41">
        <f>IF($B15="",0,IF(AD$11&gt;0,IF(SUMPRODUCT((pluszmunkaettol&lt;=AD$5)*(pluszmunkaeddig&gt;=AD$5)*(egyeninevek=időskála!$B15)),3,1),IF(SUMPRODUCT((szabiettol&lt;=AD$5)*(szabieddig&gt;=AD$5)*(egyeninevek=időskála!$B15)),2,IF(SUMPRODUCT((pluszszabiettol&lt;=AD$5)*(pluszszabieddig&gt;=AD$5)*(egyeninevek=időskála!$B15)),2,0))))</f>
        <v>0</v>
      </c>
      <c r="AE15" s="41">
        <f>IF($B15="",0,IF(AE$11&gt;0,IF(SUMPRODUCT((pluszmunkaettol&lt;=AE$5)*(pluszmunkaeddig&gt;=AE$5)*(egyeninevek=időskála!$B15)),3,1),IF(SUMPRODUCT((szabiettol&lt;=AE$5)*(szabieddig&gt;=AE$5)*(egyeninevek=időskála!$B15)),2,IF(SUMPRODUCT((pluszszabiettol&lt;=AE$5)*(pluszszabieddig&gt;=AE$5)*(egyeninevek=időskála!$B15)),2,0))))</f>
        <v>0</v>
      </c>
      <c r="AF15" s="41">
        <f>IF($B15="",0,IF(AF$11&gt;0,IF(SUMPRODUCT((pluszmunkaettol&lt;=AF$5)*(pluszmunkaeddig&gt;=AF$5)*(egyeninevek=időskála!$B15)),3,1),IF(SUMPRODUCT((szabiettol&lt;=AF$5)*(szabieddig&gt;=AF$5)*(egyeninevek=időskála!$B15)),2,IF(SUMPRODUCT((pluszszabiettol&lt;=AF$5)*(pluszszabieddig&gt;=AF$5)*(egyeninevek=időskála!$B15)),2,0))))</f>
        <v>1</v>
      </c>
      <c r="AG15" s="41">
        <f>IF($B15="",0,IF(AG$11&gt;0,IF(SUMPRODUCT((pluszmunkaettol&lt;=AG$5)*(pluszmunkaeddig&gt;=AG$5)*(egyeninevek=időskála!$B15)),3,1),IF(SUMPRODUCT((szabiettol&lt;=AG$5)*(szabieddig&gt;=AG$5)*(egyeninevek=időskála!$B15)),2,IF(SUMPRODUCT((pluszszabiettol&lt;=AG$5)*(pluszszabieddig&gt;=AG$5)*(egyeninevek=időskála!$B15)),2,0))))</f>
        <v>1</v>
      </c>
      <c r="AH15" s="41">
        <f>IF($B15="",0,IF(AH$11&gt;0,IF(SUMPRODUCT((pluszmunkaettol&lt;=AH$5)*(pluszmunkaeddig&gt;=AH$5)*(egyeninevek=időskála!$B15)),3,1),IF(SUMPRODUCT((szabiettol&lt;=AH$5)*(szabieddig&gt;=AH$5)*(egyeninevek=időskála!$B15)),2,IF(SUMPRODUCT((pluszszabiettol&lt;=AH$5)*(pluszszabieddig&gt;=AH$5)*(egyeninevek=időskála!$B15)),2,0))))</f>
        <v>0</v>
      </c>
      <c r="AI15" s="41">
        <f>IF($B15="",0,IF(AI$11&gt;0,IF(SUMPRODUCT((pluszmunkaettol&lt;=AI$5)*(pluszmunkaeddig&gt;=AI$5)*(egyeninevek=időskála!$B15)),3,1),IF(SUMPRODUCT((szabiettol&lt;=AI$5)*(szabieddig&gt;=AI$5)*(egyeninevek=időskála!$B15)),2,IF(SUMPRODUCT((pluszszabiettol&lt;=AI$5)*(pluszszabieddig&gt;=AI$5)*(egyeninevek=időskála!$B15)),2,0))))</f>
        <v>0</v>
      </c>
      <c r="AJ15" s="41">
        <f>IF($B15="",0,IF(AJ$11&gt;0,IF(SUMPRODUCT((pluszmunkaettol&lt;=AJ$5)*(pluszmunkaeddig&gt;=AJ$5)*(egyeninevek=időskála!$B15)),3,1),IF(SUMPRODUCT((szabiettol&lt;=AJ$5)*(szabieddig&gt;=AJ$5)*(egyeninevek=időskála!$B15)),2,IF(SUMPRODUCT((pluszszabiettol&lt;=AJ$5)*(pluszszabieddig&gt;=AJ$5)*(egyeninevek=időskála!$B15)),2,0))))</f>
        <v>0</v>
      </c>
      <c r="AK15" s="41">
        <f>IF($B15="",0,IF(AK$11&gt;0,IF(SUMPRODUCT((pluszmunkaettol&lt;=AK$5)*(pluszmunkaeddig&gt;=AK$5)*(egyeninevek=időskála!$B15)),3,1),IF(SUMPRODUCT((szabiettol&lt;=AK$5)*(szabieddig&gt;=AK$5)*(egyeninevek=időskála!$B15)),2,IF(SUMPRODUCT((pluszszabiettol&lt;=AK$5)*(pluszszabieddig&gt;=AK$5)*(egyeninevek=időskála!$B15)),2,0))))</f>
        <v>0</v>
      </c>
      <c r="AL15" s="41">
        <f>IF($B15="",0,IF(AL$11&gt;0,IF(SUMPRODUCT((pluszmunkaettol&lt;=AL$5)*(pluszmunkaeddig&gt;=AL$5)*(egyeninevek=időskála!$B15)),3,1),IF(SUMPRODUCT((szabiettol&lt;=AL$5)*(szabieddig&gt;=AL$5)*(egyeninevek=időskála!$B15)),2,IF(SUMPRODUCT((pluszszabiettol&lt;=AL$5)*(pluszszabieddig&gt;=AL$5)*(egyeninevek=időskála!$B15)),2,0))))</f>
        <v>0</v>
      </c>
      <c r="AM15" s="41">
        <f>IF($B15="",0,IF(AM$11&gt;0,IF(SUMPRODUCT((pluszmunkaettol&lt;=AM$5)*(pluszmunkaeddig&gt;=AM$5)*(egyeninevek=időskála!$B15)),3,1),IF(SUMPRODUCT((szabiettol&lt;=AM$5)*(szabieddig&gt;=AM$5)*(egyeninevek=időskála!$B15)),2,IF(SUMPRODUCT((pluszszabiettol&lt;=AM$5)*(pluszszabieddig&gt;=AM$5)*(egyeninevek=időskála!$B15)),2,0))))</f>
        <v>1</v>
      </c>
      <c r="AN15" s="41">
        <f>IF($B15="",0,IF(AN$11&gt;0,IF(SUMPRODUCT((pluszmunkaettol&lt;=AN$5)*(pluszmunkaeddig&gt;=AN$5)*(egyeninevek=időskála!$B15)),3,1),IF(SUMPRODUCT((szabiettol&lt;=AN$5)*(szabieddig&gt;=AN$5)*(egyeninevek=időskála!$B15)),2,IF(SUMPRODUCT((pluszszabiettol&lt;=AN$5)*(pluszszabieddig&gt;=AN$5)*(egyeninevek=időskála!$B15)),2,0))))</f>
        <v>1</v>
      </c>
      <c r="AO15" s="41">
        <f>IF($B15="",0,IF(AO$11&gt;0,IF(SUMPRODUCT((pluszmunkaettol&lt;=AO$5)*(pluszmunkaeddig&gt;=AO$5)*(egyeninevek=időskála!$B15)),3,1),IF(SUMPRODUCT((szabiettol&lt;=AO$5)*(szabieddig&gt;=AO$5)*(egyeninevek=időskála!$B15)),2,IF(SUMPRODUCT((pluszszabiettol&lt;=AO$5)*(pluszszabieddig&gt;=AO$5)*(egyeninevek=időskála!$B15)),2,0))))</f>
        <v>0</v>
      </c>
      <c r="AP15" s="41">
        <f>IF($B15="",0,IF(AP$11&gt;0,IF(SUMPRODUCT((pluszmunkaettol&lt;=AP$5)*(pluszmunkaeddig&gt;=AP$5)*(egyeninevek=időskála!$B15)),3,1),IF(SUMPRODUCT((szabiettol&lt;=AP$5)*(szabieddig&gt;=AP$5)*(egyeninevek=időskála!$B15)),2,IF(SUMPRODUCT((pluszszabiettol&lt;=AP$5)*(pluszszabieddig&gt;=AP$5)*(egyeninevek=időskála!$B15)),2,0))))</f>
        <v>0</v>
      </c>
      <c r="AQ15" s="41">
        <f>IF($B15="",0,IF(AQ$11&gt;0,IF(SUMPRODUCT((pluszmunkaettol&lt;=AQ$5)*(pluszmunkaeddig&gt;=AQ$5)*(egyeninevek=időskála!$B15)),3,1),IF(SUMPRODUCT((szabiettol&lt;=AQ$5)*(szabieddig&gt;=AQ$5)*(egyeninevek=időskála!$B15)),2,IF(SUMPRODUCT((pluszszabiettol&lt;=AQ$5)*(pluszszabieddig&gt;=AQ$5)*(egyeninevek=időskála!$B15)),2,0))))</f>
        <v>0</v>
      </c>
      <c r="AR15" s="41">
        <f>IF($B15="",0,IF(AR$11&gt;0,IF(SUMPRODUCT((pluszmunkaettol&lt;=AR$5)*(pluszmunkaeddig&gt;=AR$5)*(egyeninevek=időskála!$B15)),3,1),IF(SUMPRODUCT((szabiettol&lt;=AR$5)*(szabieddig&gt;=AR$5)*(egyeninevek=időskála!$B15)),2,IF(SUMPRODUCT((pluszszabiettol&lt;=AR$5)*(pluszszabieddig&gt;=AR$5)*(egyeninevek=időskála!$B15)),2,0))))</f>
        <v>0</v>
      </c>
      <c r="AS15" s="41">
        <f>IF($B15="",0,IF(AS$11&gt;0,IF(SUMPRODUCT((pluszmunkaettol&lt;=AS$5)*(pluszmunkaeddig&gt;=AS$5)*(egyeninevek=időskála!$B15)),3,1),IF(SUMPRODUCT((szabiettol&lt;=AS$5)*(szabieddig&gt;=AS$5)*(egyeninevek=időskála!$B15)),2,IF(SUMPRODUCT((pluszszabiettol&lt;=AS$5)*(pluszszabieddig&gt;=AS$5)*(egyeninevek=időskála!$B15)),2,0))))</f>
        <v>0</v>
      </c>
      <c r="AT15" s="42">
        <f>IF($B15="",0,IF(AT$11&gt;0,IF(SUMPRODUCT((pluszmunkaettol&lt;=AT$5)*(pluszmunkaeddig&gt;=AT$5)*(egyeninevek=időskála!$B15)),3,1),IF(SUMPRODUCT((szabiettol&lt;=AT$5)*(szabieddig&gt;=AT$5)*(egyeninevek=időskála!$B15)),2,IF(SUMPRODUCT((pluszszabiettol&lt;=AT$5)*(pluszszabieddig&gt;=AT$5)*(egyeninevek=időskála!$B15)),2,0))))</f>
        <v>1</v>
      </c>
    </row>
    <row r="16" spans="1:46" ht="13.5" customHeight="1">
      <c r="A16" s="9">
        <v>5</v>
      </c>
      <c r="B16" s="29" t="str">
        <f>IF(A16&gt;$B$11,"",INDEX(munkatársak!$B$6:$B$10,MATCH(időskála!A16,munkatársak!$M$6:$M$10,0)))</f>
        <v>e</v>
      </c>
      <c r="C16" s="30">
        <f>IF(B16="","",INDEX(munkatársak!$L$6:$L$10,MATCH(időskála!A16,munkatársak!$M$6:$M$10,0)))</f>
        <v>30</v>
      </c>
      <c r="D16" s="31">
        <f>IF(B16="","",SUMIF(names,időskála!B16,egyéni!$J$6:$J$54))</f>
        <v>0</v>
      </c>
      <c r="E16" s="31">
        <f>IF(B16="","",SUMIF(names,időskála!B16,egyéni!$I$6:$I$54)+SUM(céges!$F$6:$F$55))</f>
        <v>0</v>
      </c>
      <c r="F16" s="32">
        <f>IF(C16="","",C16+D16-E16)</f>
        <v>30</v>
      </c>
      <c r="H16" s="40">
        <f>IF($B16="",0,IF(H$11&gt;0,IF(SUMPRODUCT((pluszmunkaettol&lt;=H$5)*(pluszmunkaeddig&gt;=H$5)*(egyeninevek=időskála!$B16)),3,1),IF(SUMPRODUCT((szabiettol&lt;=H$5)*(szabieddig&gt;=H$5)*(egyeninevek=időskála!$B16)),2,IF(SUMPRODUCT((pluszszabiettol&lt;=H$5)*(pluszszabieddig&gt;=H$5)*(egyeninevek=időskála!$B16)),2,0))))</f>
        <v>0</v>
      </c>
      <c r="I16" s="41">
        <f>IF($B16="",0,IF(I$11&gt;0,IF(SUMPRODUCT((pluszmunkaettol&lt;=I$5)*(pluszmunkaeddig&gt;=I$5)*(egyeninevek=időskála!$B16)),3,1),IF(SUMPRODUCT((szabiettol&lt;=I$5)*(szabieddig&gt;=I$5)*(egyeninevek=időskála!$B16)),2,IF(SUMPRODUCT((pluszszabiettol&lt;=I$5)*(pluszszabieddig&gt;=I$5)*(egyeninevek=időskála!$B16)),2,0))))</f>
        <v>0</v>
      </c>
      <c r="J16" s="41">
        <f>IF($B16="",0,IF(J$11&gt;0,IF(SUMPRODUCT((pluszmunkaettol&lt;=J$5)*(pluszmunkaeddig&gt;=J$5)*(egyeninevek=időskála!$B16)),3,1),IF(SUMPRODUCT((szabiettol&lt;=J$5)*(szabieddig&gt;=J$5)*(egyeninevek=időskála!$B16)),2,IF(SUMPRODUCT((pluszszabiettol&lt;=J$5)*(pluszszabieddig&gt;=J$5)*(egyeninevek=időskála!$B16)),2,0))))</f>
        <v>0</v>
      </c>
      <c r="K16" s="41">
        <f>IF($B16="",0,IF(K$11&gt;0,IF(SUMPRODUCT((pluszmunkaettol&lt;=K$5)*(pluszmunkaeddig&gt;=K$5)*(egyeninevek=időskála!$B16)),3,1),IF(SUMPRODUCT((szabiettol&lt;=K$5)*(szabieddig&gt;=K$5)*(egyeninevek=időskála!$B16)),2,IF(SUMPRODUCT((pluszszabiettol&lt;=K$5)*(pluszszabieddig&gt;=K$5)*(egyeninevek=időskála!$B16)),2,0))))</f>
        <v>1</v>
      </c>
      <c r="L16" s="41">
        <f>IF($B16="",0,IF(L$11&gt;0,IF(SUMPRODUCT((pluszmunkaettol&lt;=L$5)*(pluszmunkaeddig&gt;=L$5)*(egyeninevek=időskála!$B16)),3,1),IF(SUMPRODUCT((szabiettol&lt;=L$5)*(szabieddig&gt;=L$5)*(egyeninevek=időskála!$B16)),2,IF(SUMPRODUCT((pluszszabiettol&lt;=L$5)*(pluszszabieddig&gt;=L$5)*(egyeninevek=időskála!$B16)),2,0))))</f>
        <v>1</v>
      </c>
      <c r="M16" s="41">
        <f>IF($B16="",0,IF(M$11&gt;0,IF(SUMPRODUCT((pluszmunkaettol&lt;=M$5)*(pluszmunkaeddig&gt;=M$5)*(egyeninevek=időskála!$B16)),3,1),IF(SUMPRODUCT((szabiettol&lt;=M$5)*(szabieddig&gt;=M$5)*(egyeninevek=időskála!$B16)),2,IF(SUMPRODUCT((pluszszabiettol&lt;=M$5)*(pluszszabieddig&gt;=M$5)*(egyeninevek=időskála!$B16)),2,0))))</f>
        <v>0</v>
      </c>
      <c r="N16" s="41">
        <f>IF($B16="",0,IF(N$11&gt;0,IF(SUMPRODUCT((pluszmunkaettol&lt;=N$5)*(pluszmunkaeddig&gt;=N$5)*(egyeninevek=időskála!$B16)),3,1),IF(SUMPRODUCT((szabiettol&lt;=N$5)*(szabieddig&gt;=N$5)*(egyeninevek=időskála!$B16)),2,IF(SUMPRODUCT((pluszszabiettol&lt;=N$5)*(pluszszabieddig&gt;=N$5)*(egyeninevek=időskála!$B16)),2,0))))</f>
        <v>0</v>
      </c>
      <c r="O16" s="41">
        <f>IF($B16="",0,IF(O$11&gt;0,IF(SUMPRODUCT((pluszmunkaettol&lt;=O$5)*(pluszmunkaeddig&gt;=O$5)*(egyeninevek=időskála!$B16)),3,1),IF(SUMPRODUCT((szabiettol&lt;=O$5)*(szabieddig&gt;=O$5)*(egyeninevek=időskála!$B16)),2,IF(SUMPRODUCT((pluszszabiettol&lt;=O$5)*(pluszszabieddig&gt;=O$5)*(egyeninevek=időskála!$B16)),2,0))))</f>
        <v>0</v>
      </c>
      <c r="P16" s="41">
        <f>IF($B16="",0,IF(P$11&gt;0,IF(SUMPRODUCT((pluszmunkaettol&lt;=P$5)*(pluszmunkaeddig&gt;=P$5)*(egyeninevek=időskála!$B16)),3,1),IF(SUMPRODUCT((szabiettol&lt;=P$5)*(szabieddig&gt;=P$5)*(egyeninevek=időskála!$B16)),2,IF(SUMPRODUCT((pluszszabiettol&lt;=P$5)*(pluszszabieddig&gt;=P$5)*(egyeninevek=időskála!$B16)),2,0))))</f>
        <v>0</v>
      </c>
      <c r="Q16" s="41">
        <f>IF($B16="",0,IF(Q$11&gt;0,IF(SUMPRODUCT((pluszmunkaettol&lt;=Q$5)*(pluszmunkaeddig&gt;=Q$5)*(egyeninevek=időskála!$B16)),3,1),IF(SUMPRODUCT((szabiettol&lt;=Q$5)*(szabieddig&gt;=Q$5)*(egyeninevek=időskála!$B16)),2,IF(SUMPRODUCT((pluszszabiettol&lt;=Q$5)*(pluszszabieddig&gt;=Q$5)*(egyeninevek=időskála!$B16)),2,0))))</f>
        <v>0</v>
      </c>
      <c r="R16" s="41">
        <f>IF($B16="",0,IF(R$11&gt;0,IF(SUMPRODUCT((pluszmunkaettol&lt;=R$5)*(pluszmunkaeddig&gt;=R$5)*(egyeninevek=időskála!$B16)),3,1),IF(SUMPRODUCT((szabiettol&lt;=R$5)*(szabieddig&gt;=R$5)*(egyeninevek=időskála!$B16)),2,IF(SUMPRODUCT((pluszszabiettol&lt;=R$5)*(pluszszabieddig&gt;=R$5)*(egyeninevek=időskála!$B16)),2,0))))</f>
        <v>1</v>
      </c>
      <c r="S16" s="41">
        <f>IF($B16="",0,IF(S$11&gt;0,IF(SUMPRODUCT((pluszmunkaettol&lt;=S$5)*(pluszmunkaeddig&gt;=S$5)*(egyeninevek=időskála!$B16)),3,1),IF(SUMPRODUCT((szabiettol&lt;=S$5)*(szabieddig&gt;=S$5)*(egyeninevek=időskála!$B16)),2,IF(SUMPRODUCT((pluszszabiettol&lt;=S$5)*(pluszszabieddig&gt;=S$5)*(egyeninevek=időskála!$B16)),2,0))))</f>
        <v>1</v>
      </c>
      <c r="T16" s="41">
        <f>IF($B16="",0,IF(T$11&gt;0,IF(SUMPRODUCT((pluszmunkaettol&lt;=T$5)*(pluszmunkaeddig&gt;=T$5)*(egyeninevek=időskála!$B16)),3,1),IF(SUMPRODUCT((szabiettol&lt;=T$5)*(szabieddig&gt;=T$5)*(egyeninevek=időskála!$B16)),2,IF(SUMPRODUCT((pluszszabiettol&lt;=T$5)*(pluszszabieddig&gt;=T$5)*(egyeninevek=időskála!$B16)),2,0))))</f>
        <v>0</v>
      </c>
      <c r="U16" s="41">
        <f>IF($B16="",0,IF(U$11&gt;0,IF(SUMPRODUCT((pluszmunkaettol&lt;=U$5)*(pluszmunkaeddig&gt;=U$5)*(egyeninevek=időskála!$B16)),3,1),IF(SUMPRODUCT((szabiettol&lt;=U$5)*(szabieddig&gt;=U$5)*(egyeninevek=időskála!$B16)),2,IF(SUMPRODUCT((pluszszabiettol&lt;=U$5)*(pluszszabieddig&gt;=U$5)*(egyeninevek=időskála!$B16)),2,0))))</f>
        <v>0</v>
      </c>
      <c r="V16" s="41">
        <f>IF($B16="",0,IF(V$11&gt;0,IF(SUMPRODUCT((pluszmunkaettol&lt;=V$5)*(pluszmunkaeddig&gt;=V$5)*(egyeninevek=időskála!$B16)),3,1),IF(SUMPRODUCT((szabiettol&lt;=V$5)*(szabieddig&gt;=V$5)*(egyeninevek=időskála!$B16)),2,IF(SUMPRODUCT((pluszszabiettol&lt;=V$5)*(pluszszabieddig&gt;=V$5)*(egyeninevek=időskála!$B16)),2,0))))</f>
        <v>0</v>
      </c>
      <c r="W16" s="41">
        <f>IF($B16="",0,IF(W$11&gt;0,IF(SUMPRODUCT((pluszmunkaettol&lt;=W$5)*(pluszmunkaeddig&gt;=W$5)*(egyeninevek=időskála!$B16)),3,1),IF(SUMPRODUCT((szabiettol&lt;=W$5)*(szabieddig&gt;=W$5)*(egyeninevek=időskála!$B16)),2,IF(SUMPRODUCT((pluszszabiettol&lt;=W$5)*(pluszszabieddig&gt;=W$5)*(egyeninevek=időskála!$B16)),2,0))))</f>
        <v>0</v>
      </c>
      <c r="X16" s="41">
        <f>IF($B16="",0,IF(X$11&gt;0,IF(SUMPRODUCT((pluszmunkaettol&lt;=X$5)*(pluszmunkaeddig&gt;=X$5)*(egyeninevek=időskála!$B16)),3,1),IF(SUMPRODUCT((szabiettol&lt;=X$5)*(szabieddig&gt;=X$5)*(egyeninevek=időskála!$B16)),2,IF(SUMPRODUCT((pluszszabiettol&lt;=X$5)*(pluszszabieddig&gt;=X$5)*(egyeninevek=időskála!$B16)),2,0))))</f>
        <v>0</v>
      </c>
      <c r="Y16" s="41">
        <f>IF($B16="",0,IF(Y$11&gt;0,IF(SUMPRODUCT((pluszmunkaettol&lt;=Y$5)*(pluszmunkaeddig&gt;=Y$5)*(egyeninevek=időskála!$B16)),3,1),IF(SUMPRODUCT((szabiettol&lt;=Y$5)*(szabieddig&gt;=Y$5)*(egyeninevek=időskála!$B16)),2,IF(SUMPRODUCT((pluszszabiettol&lt;=Y$5)*(pluszszabieddig&gt;=Y$5)*(egyeninevek=időskála!$B16)),2,0))))</f>
        <v>1</v>
      </c>
      <c r="Z16" s="41">
        <f>IF($B16="",0,IF(Z$11&gt;0,IF(SUMPRODUCT((pluszmunkaettol&lt;=Z$5)*(pluszmunkaeddig&gt;=Z$5)*(egyeninevek=időskála!$B16)),3,1),IF(SUMPRODUCT((szabiettol&lt;=Z$5)*(szabieddig&gt;=Z$5)*(egyeninevek=időskála!$B16)),2,IF(SUMPRODUCT((pluszszabiettol&lt;=Z$5)*(pluszszabieddig&gt;=Z$5)*(egyeninevek=időskála!$B16)),2,0))))</f>
        <v>1</v>
      </c>
      <c r="AA16" s="41">
        <f>IF($B16="",0,IF(AA$11&gt;0,IF(SUMPRODUCT((pluszmunkaettol&lt;=AA$5)*(pluszmunkaeddig&gt;=AA$5)*(egyeninevek=időskála!$B16)),3,1),IF(SUMPRODUCT((szabiettol&lt;=AA$5)*(szabieddig&gt;=AA$5)*(egyeninevek=időskála!$B16)),2,IF(SUMPRODUCT((pluszszabiettol&lt;=AA$5)*(pluszszabieddig&gt;=AA$5)*(egyeninevek=időskála!$B16)),2,0))))</f>
        <v>0</v>
      </c>
      <c r="AB16" s="41">
        <f>IF($B16="",0,IF(AB$11&gt;0,IF(SUMPRODUCT((pluszmunkaettol&lt;=AB$5)*(pluszmunkaeddig&gt;=AB$5)*(egyeninevek=időskála!$B16)),3,1),IF(SUMPRODUCT((szabiettol&lt;=AB$5)*(szabieddig&gt;=AB$5)*(egyeninevek=időskála!$B16)),2,IF(SUMPRODUCT((pluszszabiettol&lt;=AB$5)*(pluszszabieddig&gt;=AB$5)*(egyeninevek=időskála!$B16)),2,0))))</f>
        <v>0</v>
      </c>
      <c r="AC16" s="41">
        <f>IF($B16="",0,IF(AC$11&gt;0,IF(SUMPRODUCT((pluszmunkaettol&lt;=AC$5)*(pluszmunkaeddig&gt;=AC$5)*(egyeninevek=időskála!$B16)),3,1),IF(SUMPRODUCT((szabiettol&lt;=AC$5)*(szabieddig&gt;=AC$5)*(egyeninevek=időskála!$B16)),2,IF(SUMPRODUCT((pluszszabiettol&lt;=AC$5)*(pluszszabieddig&gt;=AC$5)*(egyeninevek=időskála!$B16)),2,0))))</f>
        <v>0</v>
      </c>
      <c r="AD16" s="41">
        <f>IF($B16="",0,IF(AD$11&gt;0,IF(SUMPRODUCT((pluszmunkaettol&lt;=AD$5)*(pluszmunkaeddig&gt;=AD$5)*(egyeninevek=időskála!$B16)),3,1),IF(SUMPRODUCT((szabiettol&lt;=AD$5)*(szabieddig&gt;=AD$5)*(egyeninevek=időskála!$B16)),2,IF(SUMPRODUCT((pluszszabiettol&lt;=AD$5)*(pluszszabieddig&gt;=AD$5)*(egyeninevek=időskála!$B16)),2,0))))</f>
        <v>0</v>
      </c>
      <c r="AE16" s="41">
        <f>IF($B16="",0,IF(AE$11&gt;0,IF(SUMPRODUCT((pluszmunkaettol&lt;=AE$5)*(pluszmunkaeddig&gt;=AE$5)*(egyeninevek=időskála!$B16)),3,1),IF(SUMPRODUCT((szabiettol&lt;=AE$5)*(szabieddig&gt;=AE$5)*(egyeninevek=időskála!$B16)),2,IF(SUMPRODUCT((pluszszabiettol&lt;=AE$5)*(pluszszabieddig&gt;=AE$5)*(egyeninevek=időskála!$B16)),2,0))))</f>
        <v>0</v>
      </c>
      <c r="AF16" s="41">
        <f>IF($B16="",0,IF(AF$11&gt;0,IF(SUMPRODUCT((pluszmunkaettol&lt;=AF$5)*(pluszmunkaeddig&gt;=AF$5)*(egyeninevek=időskála!$B16)),3,1),IF(SUMPRODUCT((szabiettol&lt;=AF$5)*(szabieddig&gt;=AF$5)*(egyeninevek=időskála!$B16)),2,IF(SUMPRODUCT((pluszszabiettol&lt;=AF$5)*(pluszszabieddig&gt;=AF$5)*(egyeninevek=időskála!$B16)),2,0))))</f>
        <v>1</v>
      </c>
      <c r="AG16" s="41">
        <f>IF($B16="",0,IF(AG$11&gt;0,IF(SUMPRODUCT((pluszmunkaettol&lt;=AG$5)*(pluszmunkaeddig&gt;=AG$5)*(egyeninevek=időskála!$B16)),3,1),IF(SUMPRODUCT((szabiettol&lt;=AG$5)*(szabieddig&gt;=AG$5)*(egyeninevek=időskála!$B16)),2,IF(SUMPRODUCT((pluszszabiettol&lt;=AG$5)*(pluszszabieddig&gt;=AG$5)*(egyeninevek=időskála!$B16)),2,0))))</f>
        <v>1</v>
      </c>
      <c r="AH16" s="41">
        <f>IF($B16="",0,IF(AH$11&gt;0,IF(SUMPRODUCT((pluszmunkaettol&lt;=AH$5)*(pluszmunkaeddig&gt;=AH$5)*(egyeninevek=időskála!$B16)),3,1),IF(SUMPRODUCT((szabiettol&lt;=AH$5)*(szabieddig&gt;=AH$5)*(egyeninevek=időskála!$B16)),2,IF(SUMPRODUCT((pluszszabiettol&lt;=AH$5)*(pluszszabieddig&gt;=AH$5)*(egyeninevek=időskála!$B16)),2,0))))</f>
        <v>0</v>
      </c>
      <c r="AI16" s="41">
        <f>IF($B16="",0,IF(AI$11&gt;0,IF(SUMPRODUCT((pluszmunkaettol&lt;=AI$5)*(pluszmunkaeddig&gt;=AI$5)*(egyeninevek=időskála!$B16)),3,1),IF(SUMPRODUCT((szabiettol&lt;=AI$5)*(szabieddig&gt;=AI$5)*(egyeninevek=időskála!$B16)),2,IF(SUMPRODUCT((pluszszabiettol&lt;=AI$5)*(pluszszabieddig&gt;=AI$5)*(egyeninevek=időskála!$B16)),2,0))))</f>
        <v>0</v>
      </c>
      <c r="AJ16" s="41">
        <f>IF($B16="",0,IF(AJ$11&gt;0,IF(SUMPRODUCT((pluszmunkaettol&lt;=AJ$5)*(pluszmunkaeddig&gt;=AJ$5)*(egyeninevek=időskála!$B16)),3,1),IF(SUMPRODUCT((szabiettol&lt;=AJ$5)*(szabieddig&gt;=AJ$5)*(egyeninevek=időskála!$B16)),2,IF(SUMPRODUCT((pluszszabiettol&lt;=AJ$5)*(pluszszabieddig&gt;=AJ$5)*(egyeninevek=időskála!$B16)),2,0))))</f>
        <v>0</v>
      </c>
      <c r="AK16" s="41">
        <f>IF($B16="",0,IF(AK$11&gt;0,IF(SUMPRODUCT((pluszmunkaettol&lt;=AK$5)*(pluszmunkaeddig&gt;=AK$5)*(egyeninevek=időskála!$B16)),3,1),IF(SUMPRODUCT((szabiettol&lt;=AK$5)*(szabieddig&gt;=AK$5)*(egyeninevek=időskála!$B16)),2,IF(SUMPRODUCT((pluszszabiettol&lt;=AK$5)*(pluszszabieddig&gt;=AK$5)*(egyeninevek=időskála!$B16)),2,0))))</f>
        <v>0</v>
      </c>
      <c r="AL16" s="41">
        <f>IF($B16="",0,IF(AL$11&gt;0,IF(SUMPRODUCT((pluszmunkaettol&lt;=AL$5)*(pluszmunkaeddig&gt;=AL$5)*(egyeninevek=időskála!$B16)),3,1),IF(SUMPRODUCT((szabiettol&lt;=AL$5)*(szabieddig&gt;=AL$5)*(egyeninevek=időskála!$B16)),2,IF(SUMPRODUCT((pluszszabiettol&lt;=AL$5)*(pluszszabieddig&gt;=AL$5)*(egyeninevek=időskála!$B16)),2,0))))</f>
        <v>0</v>
      </c>
      <c r="AM16" s="41">
        <f>IF($B16="",0,IF(AM$11&gt;0,IF(SUMPRODUCT((pluszmunkaettol&lt;=AM$5)*(pluszmunkaeddig&gt;=AM$5)*(egyeninevek=időskála!$B16)),3,1),IF(SUMPRODUCT((szabiettol&lt;=AM$5)*(szabieddig&gt;=AM$5)*(egyeninevek=időskála!$B16)),2,IF(SUMPRODUCT((pluszszabiettol&lt;=AM$5)*(pluszszabieddig&gt;=AM$5)*(egyeninevek=időskála!$B16)),2,0))))</f>
        <v>1</v>
      </c>
      <c r="AN16" s="41">
        <f>IF($B16="",0,IF(AN$11&gt;0,IF(SUMPRODUCT((pluszmunkaettol&lt;=AN$5)*(pluszmunkaeddig&gt;=AN$5)*(egyeninevek=időskála!$B16)),3,1),IF(SUMPRODUCT((szabiettol&lt;=AN$5)*(szabieddig&gt;=AN$5)*(egyeninevek=időskála!$B16)),2,IF(SUMPRODUCT((pluszszabiettol&lt;=AN$5)*(pluszszabieddig&gt;=AN$5)*(egyeninevek=időskála!$B16)),2,0))))</f>
        <v>1</v>
      </c>
      <c r="AO16" s="41">
        <f>IF($B16="",0,IF(AO$11&gt;0,IF(SUMPRODUCT((pluszmunkaettol&lt;=AO$5)*(pluszmunkaeddig&gt;=AO$5)*(egyeninevek=időskála!$B16)),3,1),IF(SUMPRODUCT((szabiettol&lt;=AO$5)*(szabieddig&gt;=AO$5)*(egyeninevek=időskála!$B16)),2,IF(SUMPRODUCT((pluszszabiettol&lt;=AO$5)*(pluszszabieddig&gt;=AO$5)*(egyeninevek=időskála!$B16)),2,0))))</f>
        <v>0</v>
      </c>
      <c r="AP16" s="41">
        <f>IF($B16="",0,IF(AP$11&gt;0,IF(SUMPRODUCT((pluszmunkaettol&lt;=AP$5)*(pluszmunkaeddig&gt;=AP$5)*(egyeninevek=időskála!$B16)),3,1),IF(SUMPRODUCT((szabiettol&lt;=AP$5)*(szabieddig&gt;=AP$5)*(egyeninevek=időskála!$B16)),2,IF(SUMPRODUCT((pluszszabiettol&lt;=AP$5)*(pluszszabieddig&gt;=AP$5)*(egyeninevek=időskála!$B16)),2,0))))</f>
        <v>0</v>
      </c>
      <c r="AQ16" s="41">
        <f>IF($B16="",0,IF(AQ$11&gt;0,IF(SUMPRODUCT((pluszmunkaettol&lt;=AQ$5)*(pluszmunkaeddig&gt;=AQ$5)*(egyeninevek=időskála!$B16)),3,1),IF(SUMPRODUCT((szabiettol&lt;=AQ$5)*(szabieddig&gt;=AQ$5)*(egyeninevek=időskála!$B16)),2,IF(SUMPRODUCT((pluszszabiettol&lt;=AQ$5)*(pluszszabieddig&gt;=AQ$5)*(egyeninevek=időskála!$B16)),2,0))))</f>
        <v>0</v>
      </c>
      <c r="AR16" s="41">
        <f>IF($B16="",0,IF(AR$11&gt;0,IF(SUMPRODUCT((pluszmunkaettol&lt;=AR$5)*(pluszmunkaeddig&gt;=AR$5)*(egyeninevek=időskála!$B16)),3,1),IF(SUMPRODUCT((szabiettol&lt;=AR$5)*(szabieddig&gt;=AR$5)*(egyeninevek=időskála!$B16)),2,IF(SUMPRODUCT((pluszszabiettol&lt;=AR$5)*(pluszszabieddig&gt;=AR$5)*(egyeninevek=időskála!$B16)),2,0))))</f>
        <v>0</v>
      </c>
      <c r="AS16" s="41">
        <f>IF($B16="",0,IF(AS$11&gt;0,IF(SUMPRODUCT((pluszmunkaettol&lt;=AS$5)*(pluszmunkaeddig&gt;=AS$5)*(egyeninevek=időskála!$B16)),3,1),IF(SUMPRODUCT((szabiettol&lt;=AS$5)*(szabieddig&gt;=AS$5)*(egyeninevek=időskála!$B16)),2,IF(SUMPRODUCT((pluszszabiettol&lt;=AS$5)*(pluszszabieddig&gt;=AS$5)*(egyeninevek=időskála!$B16)),2,0))))</f>
        <v>0</v>
      </c>
      <c r="AT16" s="42">
        <f>IF($B16="",0,IF(AT$11&gt;0,IF(SUMPRODUCT((pluszmunkaettol&lt;=AT$5)*(pluszmunkaeddig&gt;=AT$5)*(egyeninevek=időskála!$B16)),3,1),IF(SUMPRODUCT((szabiettol&lt;=AT$5)*(szabieddig&gt;=AT$5)*(egyeninevek=időskála!$B16)),2,IF(SUMPRODUCT((pluszszabiettol&lt;=AT$5)*(pluszszabieddig&gt;=AT$5)*(egyeninevek=időskála!$B16)),2,0))))</f>
        <v>1</v>
      </c>
    </row>
    <row r="17" spans="1:46" ht="13.5" customHeight="1">
      <c r="A17" s="9"/>
      <c r="B17" s="29"/>
      <c r="C17" s="30"/>
      <c r="D17" s="31"/>
      <c r="E17" s="31"/>
      <c r="F17" s="32"/>
      <c r="H17" s="40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2"/>
    </row>
    <row r="18" spans="1:46" ht="13.5" customHeight="1">
      <c r="A18" s="9"/>
      <c r="B18" s="29"/>
      <c r="C18" s="30"/>
      <c r="D18" s="31"/>
      <c r="E18" s="31"/>
      <c r="F18" s="32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2"/>
    </row>
    <row r="19" spans="1:46" ht="13.5" customHeight="1">
      <c r="A19" s="9"/>
      <c r="B19" s="29"/>
      <c r="C19" s="30"/>
      <c r="D19" s="31"/>
      <c r="E19" s="31"/>
      <c r="F19" s="32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2"/>
    </row>
    <row r="20" spans="1:46" ht="13.5" customHeight="1">
      <c r="A20" s="9"/>
      <c r="B20" s="29"/>
      <c r="C20" s="30"/>
      <c r="D20" s="31"/>
      <c r="E20" s="31"/>
      <c r="F20" s="32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2"/>
    </row>
    <row r="21" spans="1:46" ht="13.5" customHeight="1">
      <c r="A21" s="9"/>
      <c r="B21" s="29"/>
      <c r="C21" s="30"/>
      <c r="D21" s="31"/>
      <c r="E21" s="31"/>
      <c r="F21" s="32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2"/>
    </row>
    <row r="22" spans="1:46" ht="13.5" customHeight="1">
      <c r="A22" s="9"/>
      <c r="B22" s="29"/>
      <c r="C22" s="30"/>
      <c r="D22" s="31"/>
      <c r="E22" s="31"/>
      <c r="F22" s="32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2"/>
    </row>
    <row r="23" spans="1:46" ht="13.5" customHeight="1">
      <c r="A23" s="9"/>
      <c r="B23" s="29"/>
      <c r="C23" s="30"/>
      <c r="D23" s="31"/>
      <c r="E23" s="31"/>
      <c r="F23" s="32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2"/>
    </row>
    <row r="24" spans="1:46" ht="13.5" customHeight="1">
      <c r="A24" s="9"/>
      <c r="B24" s="29"/>
      <c r="C24" s="30"/>
      <c r="D24" s="31"/>
      <c r="E24" s="31"/>
      <c r="F24" s="32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2"/>
    </row>
    <row r="25" spans="1:46" ht="13.5" customHeight="1">
      <c r="A25" s="9"/>
      <c r="B25" s="29"/>
      <c r="C25" s="30"/>
      <c r="D25" s="31"/>
      <c r="E25" s="31"/>
      <c r="F25" s="32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2"/>
    </row>
    <row r="26" spans="1:46" ht="13.5" customHeight="1">
      <c r="A26" s="9"/>
      <c r="B26" s="29"/>
      <c r="C26" s="30"/>
      <c r="D26" s="31"/>
      <c r="E26" s="31"/>
      <c r="F26" s="32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2"/>
    </row>
    <row r="27" spans="1:46" ht="13.5" customHeight="1">
      <c r="A27" s="9"/>
      <c r="B27" s="29"/>
      <c r="C27" s="30"/>
      <c r="D27" s="31"/>
      <c r="E27" s="31"/>
      <c r="F27" s="32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2"/>
    </row>
    <row r="28" spans="1:46" ht="13.5" customHeight="1">
      <c r="A28" s="9"/>
      <c r="B28" s="29"/>
      <c r="C28" s="30"/>
      <c r="D28" s="31"/>
      <c r="E28" s="31"/>
      <c r="F28" s="32"/>
      <c r="H28" s="40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2"/>
    </row>
    <row r="29" spans="1:46" ht="13.5" customHeight="1">
      <c r="A29" s="9"/>
      <c r="B29" s="29"/>
      <c r="C29" s="30"/>
      <c r="D29" s="31"/>
      <c r="E29" s="31"/>
      <c r="F29" s="32"/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2"/>
    </row>
    <row r="30" spans="1:46" ht="13.5" customHeight="1">
      <c r="A30" s="9"/>
      <c r="B30" s="29"/>
      <c r="C30" s="30"/>
      <c r="D30" s="31"/>
      <c r="E30" s="31"/>
      <c r="F30" s="32"/>
      <c r="H30" s="4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2"/>
    </row>
    <row r="31" spans="1:46" ht="13.5" customHeight="1">
      <c r="A31" s="9"/>
      <c r="B31" s="29"/>
      <c r="C31" s="30"/>
      <c r="D31" s="31"/>
      <c r="E31" s="31"/>
      <c r="F31" s="32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2"/>
    </row>
    <row r="32" spans="1:46" ht="12.75">
      <c r="A32" s="9"/>
      <c r="B32" s="29"/>
      <c r="C32" s="30"/>
      <c r="D32" s="31"/>
      <c r="E32" s="31"/>
      <c r="F32" s="32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2"/>
    </row>
    <row r="33" spans="1:46" ht="12.75">
      <c r="A33" s="9"/>
      <c r="B33" s="29"/>
      <c r="C33" s="30"/>
      <c r="D33" s="31"/>
      <c r="E33" s="31"/>
      <c r="F33" s="32"/>
      <c r="H33" s="4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2"/>
    </row>
    <row r="34" spans="1:46" ht="13.5" thickBot="1">
      <c r="A34" s="9"/>
      <c r="B34" s="33"/>
      <c r="C34" s="34"/>
      <c r="D34" s="35"/>
      <c r="E34" s="35"/>
      <c r="F34" s="36"/>
      <c r="H34" s="43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5"/>
    </row>
    <row r="35" spans="2:46" ht="12.75">
      <c r="B35" s="13"/>
      <c r="C35" s="13"/>
      <c r="D35" s="13"/>
      <c r="E35" s="13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</row>
    <row r="36" spans="2:45" ht="12.75">
      <c r="B36" s="13"/>
      <c r="C36" s="13"/>
      <c r="D36" s="13"/>
      <c r="E36" s="13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2:45" ht="12.75">
      <c r="B37" s="13"/>
      <c r="C37" s="13"/>
      <c r="D37" s="13"/>
      <c r="E37" s="13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2:45" ht="12.75">
      <c r="B38" s="13"/>
      <c r="C38" s="13"/>
      <c r="D38" s="13"/>
      <c r="E38" s="13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2:45" ht="12.75">
      <c r="B39" s="13"/>
      <c r="C39" s="13"/>
      <c r="D39" s="13"/>
      <c r="E39" s="13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2:45" ht="12.75">
      <c r="B40" s="13"/>
      <c r="C40" s="13"/>
      <c r="D40" s="13"/>
      <c r="E40" s="13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2:45" ht="12.75">
      <c r="B41" s="13"/>
      <c r="C41" s="13"/>
      <c r="D41" s="13"/>
      <c r="E41" s="13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2:45" ht="12.75">
      <c r="B42" s="13"/>
      <c r="C42" s="13"/>
      <c r="D42" s="13"/>
      <c r="E42" s="13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2:45" ht="12.75">
      <c r="B43" s="13"/>
      <c r="C43" s="13"/>
      <c r="D43" s="13"/>
      <c r="E43" s="13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2:45" ht="12.75">
      <c r="B44" s="13"/>
      <c r="C44" s="13"/>
      <c r="D44" s="13"/>
      <c r="E44" s="13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2:45" ht="12.75">
      <c r="B45" s="13"/>
      <c r="C45" s="13"/>
      <c r="D45" s="13"/>
      <c r="E45" s="13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2:45" ht="12.75">
      <c r="B46" s="13"/>
      <c r="C46" s="13"/>
      <c r="D46" s="13"/>
      <c r="E46" s="13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2:45" ht="12.75">
      <c r="B47" s="13"/>
      <c r="C47" s="13"/>
      <c r="D47" s="13"/>
      <c r="E47" s="13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2:45" ht="12.75">
      <c r="B48" s="13"/>
      <c r="C48" s="13"/>
      <c r="D48" s="13"/>
      <c r="E48" s="13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2:45" ht="12.75">
      <c r="B49" s="13"/>
      <c r="C49" s="13"/>
      <c r="D49" s="13"/>
      <c r="E49" s="13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2:45" ht="12.75">
      <c r="B50" s="13"/>
      <c r="C50" s="13"/>
      <c r="D50" s="13"/>
      <c r="E50" s="13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2:45" ht="12.75">
      <c r="B51" s="13"/>
      <c r="C51" s="13"/>
      <c r="D51" s="13"/>
      <c r="E51" s="13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2:45" ht="12.75">
      <c r="B52" s="13"/>
      <c r="C52" s="13"/>
      <c r="D52" s="13"/>
      <c r="E52" s="13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2:45" ht="12.75">
      <c r="B53" s="13"/>
      <c r="C53" s="13"/>
      <c r="D53" s="13"/>
      <c r="E53" s="13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2:45" ht="12.75">
      <c r="B54" s="13"/>
      <c r="C54" s="13"/>
      <c r="D54" s="13"/>
      <c r="E54" s="13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2:45" ht="12.75">
      <c r="B55" s="13"/>
      <c r="C55" s="13"/>
      <c r="D55" s="13"/>
      <c r="E55" s="13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2:45" ht="12.75">
      <c r="B56" s="13"/>
      <c r="C56" s="13"/>
      <c r="D56" s="13"/>
      <c r="E56" s="13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2:45" ht="12.75">
      <c r="B57" s="13"/>
      <c r="C57" s="13"/>
      <c r="D57" s="13"/>
      <c r="E57" s="13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2:45" ht="12.75">
      <c r="B58" s="13"/>
      <c r="C58" s="13"/>
      <c r="D58" s="13"/>
      <c r="E58" s="13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2:45" ht="12.75">
      <c r="B59" s="13"/>
      <c r="C59" s="13"/>
      <c r="D59" s="13"/>
      <c r="E59" s="13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2:45" ht="12.75">
      <c r="B60" s="13"/>
      <c r="C60" s="13"/>
      <c r="D60" s="13"/>
      <c r="E60" s="1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2:45" ht="12.75">
      <c r="B61" s="13"/>
      <c r="C61" s="13"/>
      <c r="D61" s="13"/>
      <c r="E61" s="13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2:45" ht="12.75">
      <c r="B62" s="13"/>
      <c r="C62" s="13"/>
      <c r="D62" s="13"/>
      <c r="E62" s="13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2:45" ht="12.75">
      <c r="B63" s="13"/>
      <c r="C63" s="13"/>
      <c r="D63" s="13"/>
      <c r="E63" s="13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2:45" ht="12.75">
      <c r="B64" s="13"/>
      <c r="C64" s="13"/>
      <c r="D64" s="13"/>
      <c r="E64" s="13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0" customHeight="1" hidden="1"/>
    <row r="114" ht="0" customHeight="1" hidden="1"/>
    <row r="115" ht="0" customHeight="1" hidden="1"/>
    <row r="116" ht="0" customHeight="1" hidden="1"/>
    <row r="117" ht="0" customHeight="1" hidden="1"/>
    <row r="118" ht="0" customHeight="1" hidden="1"/>
    <row r="119" ht="0" customHeight="1" hidden="1"/>
    <row r="120" ht="0" customHeight="1" hidden="1"/>
    <row r="121" ht="0" customHeight="1" hidden="1"/>
    <row r="122" ht="0" customHeight="1" hidden="1"/>
    <row r="123" ht="0" customHeight="1" hidden="1"/>
    <row r="124" ht="0" customHeight="1" hidden="1"/>
    <row r="125" ht="0" customHeight="1" hidden="1"/>
    <row r="126" ht="0" customHeight="1" hidden="1"/>
    <row r="127" ht="0" customHeight="1" hidden="1"/>
    <row r="128" ht="0" customHeight="1" hidden="1"/>
    <row r="129" ht="0" customHeight="1" hidden="1"/>
    <row r="130" ht="0" customHeight="1" hidden="1"/>
    <row r="131" ht="0" customHeight="1" hidden="1"/>
    <row r="132" ht="0" customHeight="1" hidden="1"/>
    <row r="133" ht="0" customHeight="1" hidden="1"/>
    <row r="134" ht="0" customHeight="1" hidden="1"/>
    <row r="135" ht="0" customHeight="1" hidden="1"/>
    <row r="136" ht="0" customHeight="1" hidden="1"/>
    <row r="137" ht="0" customHeight="1" hidden="1"/>
    <row r="138" ht="0" customHeight="1" hidden="1"/>
    <row r="139" ht="0" customHeight="1" hidden="1"/>
    <row r="140" ht="0" customHeight="1" hidden="1"/>
    <row r="141" ht="0" customHeight="1" hidden="1"/>
  </sheetData>
  <sheetProtection password="BE8F" sheet="1" objects="1" scenarios="1"/>
  <mergeCells count="7">
    <mergeCell ref="H2:J2"/>
    <mergeCell ref="K2:O2"/>
    <mergeCell ref="P2:R2"/>
    <mergeCell ref="C7:C10"/>
    <mergeCell ref="D7:D10"/>
    <mergeCell ref="E7:E10"/>
    <mergeCell ref="F7:F10"/>
  </mergeCells>
  <conditionalFormatting sqref="G36:AS64 H35:AT35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H7:AT8">
    <cfRule type="expression" priority="4" dxfId="3" stopIfTrue="1">
      <formula>H$9=1</formula>
    </cfRule>
  </conditionalFormatting>
  <conditionalFormatting sqref="H10:AT10">
    <cfRule type="expression" priority="5" dxfId="4" stopIfTrue="1">
      <formula>H$11=1</formula>
    </cfRule>
    <cfRule type="expression" priority="6" dxfId="5" stopIfTrue="1">
      <formula>H$11=2</formula>
    </cfRule>
    <cfRule type="expression" priority="7" dxfId="6" stopIfTrue="1">
      <formula>H$11=-1</formula>
    </cfRule>
  </conditionalFormatting>
  <conditionalFormatting sqref="H4:AT4">
    <cfRule type="expression" priority="8" dxfId="7" stopIfTrue="1">
      <formula>H4&lt;&gt;""</formula>
    </cfRule>
  </conditionalFormatting>
  <conditionalFormatting sqref="H12:AT34">
    <cfRule type="cellIs" priority="9" dxfId="8" operator="equal" stopIfTrue="1">
      <formula>1</formula>
    </cfRule>
    <cfRule type="cellIs" priority="10" dxfId="3" operator="equal" stopIfTrue="1">
      <formula>2</formula>
    </cfRule>
    <cfRule type="cellIs" priority="11" dxfId="6" operator="equal" stopIfTrue="1">
      <formula>3</formula>
    </cfRule>
  </conditionalFormatting>
  <dataValidations count="1">
    <dataValidation type="list" allowBlank="1" showInputMessage="1" showErrorMessage="1" sqref="K2">
      <formula1>months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"/>
  <dimension ref="B2:C115"/>
  <sheetViews>
    <sheetView showRowColHeaders="0" workbookViewId="0" topLeftCell="A1">
      <selection activeCell="F32" sqref="F32"/>
    </sheetView>
  </sheetViews>
  <sheetFormatPr defaultColWidth="9.140625" defaultRowHeight="12.75"/>
  <cols>
    <col min="1" max="1" width="9.140625" style="50" customWidth="1"/>
    <col min="2" max="2" width="5.28125" style="50" customWidth="1"/>
    <col min="3" max="16384" width="9.140625" style="50" customWidth="1"/>
  </cols>
  <sheetData>
    <row r="2" ht="18">
      <c r="B2" s="59" t="s">
        <v>45</v>
      </c>
    </row>
    <row r="4" spans="2:3" ht="12.75">
      <c r="B4" s="60" t="s">
        <v>59</v>
      </c>
      <c r="C4" s="60" t="s">
        <v>60</v>
      </c>
    </row>
    <row r="6" ht="12.75">
      <c r="B6" s="50" t="s">
        <v>61</v>
      </c>
    </row>
    <row r="7" ht="12.75">
      <c r="B7" s="50" t="s">
        <v>62</v>
      </c>
    </row>
    <row r="8" ht="12.75">
      <c r="B8" s="50" t="s">
        <v>63</v>
      </c>
    </row>
    <row r="10" ht="12.75">
      <c r="B10" s="50" t="s">
        <v>64</v>
      </c>
    </row>
    <row r="11" ht="12.75">
      <c r="B11" s="50" t="s">
        <v>65</v>
      </c>
    </row>
    <row r="12" ht="12.75">
      <c r="B12" s="50" t="s">
        <v>66</v>
      </c>
    </row>
    <row r="13" ht="12.75">
      <c r="B13" s="50" t="s">
        <v>67</v>
      </c>
    </row>
    <row r="14" ht="12.75">
      <c r="B14" s="50" t="s">
        <v>68</v>
      </c>
    </row>
    <row r="16" ht="12.75">
      <c r="B16" s="50" t="s">
        <v>69</v>
      </c>
    </row>
    <row r="17" ht="12.75">
      <c r="B17" s="50" t="s">
        <v>70</v>
      </c>
    </row>
    <row r="18" ht="12.75">
      <c r="B18" s="50" t="s">
        <v>71</v>
      </c>
    </row>
    <row r="19" ht="12.75">
      <c r="B19" s="50" t="s">
        <v>72</v>
      </c>
    </row>
    <row r="20" ht="12.75">
      <c r="B20" s="50" t="s">
        <v>73</v>
      </c>
    </row>
    <row r="22" ht="12.75">
      <c r="B22" s="50" t="s">
        <v>74</v>
      </c>
    </row>
    <row r="23" ht="12.75">
      <c r="B23" s="50" t="s">
        <v>75</v>
      </c>
    </row>
    <row r="24" ht="12.75">
      <c r="B24" s="50" t="s">
        <v>76</v>
      </c>
    </row>
    <row r="25" ht="12.75">
      <c r="B25" s="50" t="s">
        <v>77</v>
      </c>
    </row>
    <row r="26" ht="12.75">
      <c r="B26" s="50" t="s">
        <v>78</v>
      </c>
    </row>
    <row r="28" spans="2:3" ht="12.75">
      <c r="B28" s="60" t="s">
        <v>79</v>
      </c>
      <c r="C28" s="60" t="s">
        <v>80</v>
      </c>
    </row>
    <row r="30" ht="12.75">
      <c r="B30" s="50" t="s">
        <v>81</v>
      </c>
    </row>
    <row r="31" ht="12.75">
      <c r="B31" s="50" t="s">
        <v>82</v>
      </c>
    </row>
    <row r="33" ht="12.75">
      <c r="B33" s="50" t="s">
        <v>83</v>
      </c>
    </row>
    <row r="34" ht="12.75">
      <c r="B34" s="50" t="s">
        <v>84</v>
      </c>
    </row>
    <row r="35" ht="12.75">
      <c r="B35" s="50" t="s">
        <v>85</v>
      </c>
    </row>
    <row r="37" spans="2:3" ht="12.75">
      <c r="B37" s="50" t="s">
        <v>86</v>
      </c>
      <c r="C37" s="50" t="s">
        <v>87</v>
      </c>
    </row>
    <row r="38" spans="2:3" ht="12.75">
      <c r="B38" s="50" t="s">
        <v>86</v>
      </c>
      <c r="C38" s="50" t="s">
        <v>88</v>
      </c>
    </row>
    <row r="39" spans="2:3" ht="12.75">
      <c r="B39" s="50" t="s">
        <v>86</v>
      </c>
      <c r="C39" s="50" t="s">
        <v>89</v>
      </c>
    </row>
    <row r="40" spans="2:3" ht="12.75">
      <c r="B40" s="50" t="s">
        <v>86</v>
      </c>
      <c r="C40" s="50" t="s">
        <v>90</v>
      </c>
    </row>
    <row r="41" spans="2:3" ht="12.75">
      <c r="B41" s="50" t="s">
        <v>86</v>
      </c>
      <c r="C41" s="50" t="s">
        <v>91</v>
      </c>
    </row>
    <row r="42" spans="2:3" ht="12.75">
      <c r="B42" s="50" t="s">
        <v>86</v>
      </c>
      <c r="C42" s="50" t="s">
        <v>92</v>
      </c>
    </row>
    <row r="44" ht="12.75">
      <c r="B44" s="50" t="s">
        <v>93</v>
      </c>
    </row>
    <row r="45" ht="12.75">
      <c r="B45" s="50" t="s">
        <v>94</v>
      </c>
    </row>
    <row r="47" ht="12.75">
      <c r="B47" s="50" t="s">
        <v>95</v>
      </c>
    </row>
    <row r="48" ht="12.75">
      <c r="B48" s="50" t="s">
        <v>96</v>
      </c>
    </row>
    <row r="49" ht="12.75">
      <c r="B49" s="50" t="s">
        <v>97</v>
      </c>
    </row>
    <row r="50" ht="12.75">
      <c r="B50" s="50" t="s">
        <v>98</v>
      </c>
    </row>
    <row r="52" ht="12.75">
      <c r="B52" s="50" t="s">
        <v>99</v>
      </c>
    </row>
    <row r="53" ht="12.75">
      <c r="B53" s="50" t="s">
        <v>100</v>
      </c>
    </row>
    <row r="54" ht="12.75">
      <c r="B54" s="50" t="s">
        <v>101</v>
      </c>
    </row>
    <row r="55" ht="12.75">
      <c r="B55" s="50" t="s">
        <v>102</v>
      </c>
    </row>
    <row r="56" ht="12.75">
      <c r="B56" s="50" t="s">
        <v>103</v>
      </c>
    </row>
    <row r="58" spans="2:3" ht="12.75">
      <c r="B58" s="60" t="s">
        <v>104</v>
      </c>
      <c r="C58" s="60" t="s">
        <v>105</v>
      </c>
    </row>
    <row r="60" ht="12.75">
      <c r="B60" s="50" t="s">
        <v>106</v>
      </c>
    </row>
    <row r="61" ht="12.75">
      <c r="B61" s="50" t="s">
        <v>158</v>
      </c>
    </row>
    <row r="63" spans="2:3" ht="12.75">
      <c r="B63" s="60" t="s">
        <v>107</v>
      </c>
      <c r="C63" s="60" t="s">
        <v>108</v>
      </c>
    </row>
    <row r="65" ht="12.75">
      <c r="B65" s="50" t="s">
        <v>109</v>
      </c>
    </row>
    <row r="66" ht="12.75">
      <c r="B66" s="50" t="s">
        <v>110</v>
      </c>
    </row>
    <row r="67" ht="12.75">
      <c r="B67" s="50" t="s">
        <v>111</v>
      </c>
    </row>
    <row r="69" spans="2:3" ht="12.75">
      <c r="B69" s="60" t="s">
        <v>112</v>
      </c>
      <c r="C69" s="60" t="s">
        <v>113</v>
      </c>
    </row>
    <row r="71" ht="12.75">
      <c r="B71" s="50" t="s">
        <v>114</v>
      </c>
    </row>
    <row r="72" ht="12.75">
      <c r="B72" s="50" t="s">
        <v>115</v>
      </c>
    </row>
    <row r="74" spans="2:3" ht="12.75">
      <c r="B74" s="60" t="s">
        <v>116</v>
      </c>
      <c r="C74" s="60" t="s">
        <v>117</v>
      </c>
    </row>
    <row r="76" ht="12.75">
      <c r="B76" s="50" t="s">
        <v>118</v>
      </c>
    </row>
    <row r="77" ht="12.75">
      <c r="B77" s="50" t="s">
        <v>119</v>
      </c>
    </row>
    <row r="78" ht="12.75">
      <c r="B78" s="50" t="s">
        <v>120</v>
      </c>
    </row>
    <row r="79" ht="12.75">
      <c r="B79" s="50" t="s">
        <v>121</v>
      </c>
    </row>
    <row r="80" ht="12.75">
      <c r="B80" s="50" t="s">
        <v>122</v>
      </c>
    </row>
    <row r="81" ht="12.75">
      <c r="B81" s="50" t="s">
        <v>123</v>
      </c>
    </row>
    <row r="82" ht="12.75">
      <c r="B82" s="50" t="s">
        <v>124</v>
      </c>
    </row>
    <row r="83" ht="12.75">
      <c r="B83" s="50" t="s">
        <v>125</v>
      </c>
    </row>
    <row r="84" ht="12.75">
      <c r="B84" s="50" t="s">
        <v>126</v>
      </c>
    </row>
    <row r="85" ht="12.75">
      <c r="B85" s="50" t="s">
        <v>127</v>
      </c>
    </row>
    <row r="87" ht="12.75">
      <c r="B87" s="50" t="s">
        <v>128</v>
      </c>
    </row>
    <row r="88" ht="12.75">
      <c r="B88" s="50" t="s">
        <v>129</v>
      </c>
    </row>
    <row r="89" ht="12.75">
      <c r="B89" s="50" t="s">
        <v>130</v>
      </c>
    </row>
    <row r="90" ht="12.75">
      <c r="B90" s="50" t="s">
        <v>131</v>
      </c>
    </row>
    <row r="91" ht="12.75">
      <c r="B91" s="50" t="s">
        <v>132</v>
      </c>
    </row>
    <row r="93" ht="12.75">
      <c r="B93" s="50" t="s">
        <v>133</v>
      </c>
    </row>
    <row r="94" ht="12.75">
      <c r="B94" s="50" t="s">
        <v>134</v>
      </c>
    </row>
    <row r="95" ht="12.75">
      <c r="B95" s="50" t="s">
        <v>135</v>
      </c>
    </row>
    <row r="96" ht="12.75">
      <c r="B96" s="50" t="s">
        <v>136</v>
      </c>
    </row>
    <row r="97" ht="12.75">
      <c r="B97" s="50" t="s">
        <v>137</v>
      </c>
    </row>
    <row r="99" ht="12.75">
      <c r="B99" s="50" t="s">
        <v>138</v>
      </c>
    </row>
    <row r="100" ht="12.75">
      <c r="B100" s="50" t="s">
        <v>139</v>
      </c>
    </row>
    <row r="101" ht="12.75">
      <c r="B101" s="50" t="s">
        <v>140</v>
      </c>
    </row>
    <row r="102" ht="12.75">
      <c r="B102" s="50" t="s">
        <v>141</v>
      </c>
    </row>
    <row r="103" ht="12.75">
      <c r="B103" s="50" t="s">
        <v>142</v>
      </c>
    </row>
    <row r="104" ht="12.75">
      <c r="B104" s="50" t="s">
        <v>143</v>
      </c>
    </row>
    <row r="105" ht="12.75">
      <c r="B105" s="50" t="s">
        <v>144</v>
      </c>
    </row>
    <row r="107" spans="2:3" ht="12.75">
      <c r="B107" s="60" t="s">
        <v>145</v>
      </c>
      <c r="C107" s="60" t="s">
        <v>146</v>
      </c>
    </row>
    <row r="109" ht="12.75">
      <c r="B109" s="50" t="s">
        <v>147</v>
      </c>
    </row>
    <row r="110" ht="12.75">
      <c r="B110" s="50" t="s">
        <v>148</v>
      </c>
    </row>
    <row r="111" ht="12.75">
      <c r="B111" s="50" t="s">
        <v>149</v>
      </c>
    </row>
    <row r="113" ht="12.75">
      <c r="B113" s="50" t="s">
        <v>150</v>
      </c>
    </row>
    <row r="114" ht="12.75">
      <c r="B114" s="50" t="s">
        <v>151</v>
      </c>
    </row>
    <row r="115" ht="12.75">
      <c r="B115" s="50" t="s">
        <v>152</v>
      </c>
    </row>
  </sheetData>
  <sheetProtection password="A46D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6"/>
  <dimension ref="A2:C373"/>
  <sheetViews>
    <sheetView workbookViewId="0" topLeftCell="A1">
      <selection activeCell="F22" sqref="F22"/>
    </sheetView>
  </sheetViews>
  <sheetFormatPr defaultColWidth="9.140625" defaultRowHeight="12.75"/>
  <cols>
    <col min="2" max="2" width="10.140625" style="0" bestFit="1" customWidth="1"/>
    <col min="3" max="3" width="7.421875" style="0" customWidth="1"/>
    <col min="4" max="4" width="6.28125" style="0" bestFit="1" customWidth="1"/>
  </cols>
  <sheetData>
    <row r="1" ht="13.5" thickBot="1"/>
    <row r="2" spans="2:3" ht="13.5" thickBot="1">
      <c r="B2" t="s">
        <v>29</v>
      </c>
      <c r="C2" s="2">
        <f>időskála!H2</f>
        <v>2007</v>
      </c>
    </row>
    <row r="4" ht="12.75">
      <c r="C4" t="s">
        <v>31</v>
      </c>
    </row>
    <row r="5" ht="12.75">
      <c r="A5" t="s">
        <v>30</v>
      </c>
    </row>
    <row r="6" spans="2:3" ht="12.75">
      <c r="B6" s="1">
        <f>DATE(C2,1,1)</f>
        <v>39083</v>
      </c>
      <c r="C6">
        <f>IF(INDEX(holidays,WEEKDAY(B6,2))&lt;&gt;"x",IF(SUMPRODUCT((céges!$B$6:$B$55&lt;=calculation!B6)*(céges!$C$6:$C$55&gt;=calculation!B6))&gt;0,1,0),IF(SUMPRODUCT((céges!$D$6:$D$55&lt;=calculation!B6)*(céges!$E$6:$E$55&gt;=calculation!B6))&gt;0,0,1))</f>
        <v>0</v>
      </c>
    </row>
    <row r="7" spans="2:3" ht="12.75">
      <c r="B7" s="1">
        <f>B6+1</f>
        <v>39084</v>
      </c>
      <c r="C7">
        <f>IF(INDEX(holidays,WEEKDAY(B7,2))&lt;&gt;"x",IF(SUMPRODUCT((céges!$B$6:$B$55&lt;=calculation!B7)*(céges!$C$6:$C$55&gt;=calculation!B7))&gt;0,1,0),IF(SUMPRODUCT((céges!$D$6:$D$55&lt;=calculation!B7)*(céges!$E$6:$E$55&gt;=calculation!B7))&gt;0,0,1))</f>
        <v>0</v>
      </c>
    </row>
    <row r="8" spans="2:3" ht="12.75">
      <c r="B8" s="1">
        <f aca="true" t="shared" si="0" ref="B8:B71">B7+1</f>
        <v>39085</v>
      </c>
      <c r="C8">
        <f>IF(INDEX(holidays,WEEKDAY(B8,2))&lt;&gt;"x",IF(SUMPRODUCT((céges!$B$6:$B$55&lt;=calculation!B8)*(céges!$C$6:$C$55&gt;=calculation!B8))&gt;0,1,0),IF(SUMPRODUCT((céges!$D$6:$D$55&lt;=calculation!B8)*(céges!$E$6:$E$55&gt;=calculation!B8))&gt;0,0,1))</f>
        <v>0</v>
      </c>
    </row>
    <row r="9" spans="2:3" ht="12.75">
      <c r="B9" s="1">
        <f t="shared" si="0"/>
        <v>39086</v>
      </c>
      <c r="C9">
        <f>IF(INDEX(holidays,WEEKDAY(B9,2))&lt;&gt;"x",IF(SUMPRODUCT((céges!$B$6:$B$55&lt;=calculation!B9)*(céges!$C$6:$C$55&gt;=calculation!B9))&gt;0,1,0),IF(SUMPRODUCT((céges!$D$6:$D$55&lt;=calculation!B9)*(céges!$E$6:$E$55&gt;=calculation!B9))&gt;0,0,1))</f>
        <v>0</v>
      </c>
    </row>
    <row r="10" spans="2:3" ht="12.75">
      <c r="B10" s="1">
        <f t="shared" si="0"/>
        <v>39087</v>
      </c>
      <c r="C10">
        <f>IF(INDEX(holidays,WEEKDAY(B10,2))&lt;&gt;"x",IF(SUMPRODUCT((céges!$B$6:$B$55&lt;=calculation!B10)*(céges!$C$6:$C$55&gt;=calculation!B10))&gt;0,1,0),IF(SUMPRODUCT((céges!$D$6:$D$55&lt;=calculation!B10)*(céges!$E$6:$E$55&gt;=calculation!B10))&gt;0,0,1))</f>
        <v>0</v>
      </c>
    </row>
    <row r="11" spans="2:3" ht="12.75">
      <c r="B11" s="1">
        <f t="shared" si="0"/>
        <v>39088</v>
      </c>
      <c r="C11">
        <f>IF(INDEX(holidays,WEEKDAY(B11,2))&lt;&gt;"x",IF(SUMPRODUCT((céges!$B$6:$B$55&lt;=calculation!B11)*(céges!$C$6:$C$55&gt;=calculation!B11))&gt;0,1,0),IF(SUMPRODUCT((céges!$D$6:$D$55&lt;=calculation!B11)*(céges!$E$6:$E$55&gt;=calculation!B11))&gt;0,0,1))</f>
        <v>1</v>
      </c>
    </row>
    <row r="12" spans="2:3" ht="12.75">
      <c r="B12" s="1">
        <f t="shared" si="0"/>
        <v>39089</v>
      </c>
      <c r="C12">
        <f>IF(INDEX(holidays,WEEKDAY(B12,2))&lt;&gt;"x",IF(SUMPRODUCT((céges!$B$6:$B$55&lt;=calculation!B12)*(céges!$C$6:$C$55&gt;=calculation!B12))&gt;0,1,0),IF(SUMPRODUCT((céges!$D$6:$D$55&lt;=calculation!B12)*(céges!$E$6:$E$55&gt;=calculation!B12))&gt;0,0,1))</f>
        <v>1</v>
      </c>
    </row>
    <row r="13" spans="2:3" ht="12.75">
      <c r="B13" s="1">
        <f t="shared" si="0"/>
        <v>39090</v>
      </c>
      <c r="C13">
        <f>IF(INDEX(holidays,WEEKDAY(B13,2))&lt;&gt;"x",IF(SUMPRODUCT((céges!$B$6:$B$55&lt;=calculation!B13)*(céges!$C$6:$C$55&gt;=calculation!B13))&gt;0,1,0),IF(SUMPRODUCT((céges!$D$6:$D$55&lt;=calculation!B13)*(céges!$E$6:$E$55&gt;=calculation!B13))&gt;0,0,1))</f>
        <v>0</v>
      </c>
    </row>
    <row r="14" spans="2:3" ht="12.75">
      <c r="B14" s="1">
        <f t="shared" si="0"/>
        <v>39091</v>
      </c>
      <c r="C14">
        <f>IF(INDEX(holidays,WEEKDAY(B14,2))&lt;&gt;"x",IF(SUMPRODUCT((céges!$B$6:$B$55&lt;=calculation!B14)*(céges!$C$6:$C$55&gt;=calculation!B14))&gt;0,1,0),IF(SUMPRODUCT((céges!$D$6:$D$55&lt;=calculation!B14)*(céges!$E$6:$E$55&gt;=calculation!B14))&gt;0,0,1))</f>
        <v>0</v>
      </c>
    </row>
    <row r="15" spans="2:3" ht="12.75">
      <c r="B15" s="1">
        <f t="shared" si="0"/>
        <v>39092</v>
      </c>
      <c r="C15">
        <f>IF(INDEX(holidays,WEEKDAY(B15,2))&lt;&gt;"x",IF(SUMPRODUCT((céges!$B$6:$B$55&lt;=calculation!B15)*(céges!$C$6:$C$55&gt;=calculation!B15))&gt;0,1,0),IF(SUMPRODUCT((céges!$D$6:$D$55&lt;=calculation!B15)*(céges!$E$6:$E$55&gt;=calculation!B15))&gt;0,0,1))</f>
        <v>0</v>
      </c>
    </row>
    <row r="16" spans="2:3" ht="12.75">
      <c r="B16" s="1">
        <f t="shared" si="0"/>
        <v>39093</v>
      </c>
      <c r="C16">
        <f>IF(INDEX(holidays,WEEKDAY(B16,2))&lt;&gt;"x",IF(SUMPRODUCT((céges!$B$6:$B$55&lt;=calculation!B16)*(céges!$C$6:$C$55&gt;=calculation!B16))&gt;0,1,0),IF(SUMPRODUCT((céges!$D$6:$D$55&lt;=calculation!B16)*(céges!$E$6:$E$55&gt;=calculation!B16))&gt;0,0,1))</f>
        <v>0</v>
      </c>
    </row>
    <row r="17" spans="2:3" ht="12.75">
      <c r="B17" s="1">
        <f t="shared" si="0"/>
        <v>39094</v>
      </c>
      <c r="C17">
        <f>IF(INDEX(holidays,WEEKDAY(B17,2))&lt;&gt;"x",IF(SUMPRODUCT((céges!$B$6:$B$55&lt;=calculation!B17)*(céges!$C$6:$C$55&gt;=calculation!B17))&gt;0,1,0),IF(SUMPRODUCT((céges!$D$6:$D$55&lt;=calculation!B17)*(céges!$E$6:$E$55&gt;=calculation!B17))&gt;0,0,1))</f>
        <v>0</v>
      </c>
    </row>
    <row r="18" spans="2:3" ht="12.75">
      <c r="B18" s="1">
        <f t="shared" si="0"/>
        <v>39095</v>
      </c>
      <c r="C18">
        <f>IF(INDEX(holidays,WEEKDAY(B18,2))&lt;&gt;"x",IF(SUMPRODUCT((céges!$B$6:$B$55&lt;=calculation!B18)*(céges!$C$6:$C$55&gt;=calculation!B18))&gt;0,1,0),IF(SUMPRODUCT((céges!$D$6:$D$55&lt;=calculation!B18)*(céges!$E$6:$E$55&gt;=calculation!B18))&gt;0,0,1))</f>
        <v>1</v>
      </c>
    </row>
    <row r="19" spans="2:3" ht="12.75">
      <c r="B19" s="1">
        <f t="shared" si="0"/>
        <v>39096</v>
      </c>
      <c r="C19">
        <f>IF(INDEX(holidays,WEEKDAY(B19,2))&lt;&gt;"x",IF(SUMPRODUCT((céges!$B$6:$B$55&lt;=calculation!B19)*(céges!$C$6:$C$55&gt;=calculation!B19))&gt;0,1,0),IF(SUMPRODUCT((céges!$D$6:$D$55&lt;=calculation!B19)*(céges!$E$6:$E$55&gt;=calculation!B19))&gt;0,0,1))</f>
        <v>1</v>
      </c>
    </row>
    <row r="20" spans="2:3" ht="12.75">
      <c r="B20" s="1">
        <f t="shared" si="0"/>
        <v>39097</v>
      </c>
      <c r="C20">
        <f>IF(INDEX(holidays,WEEKDAY(B20,2))&lt;&gt;"x",IF(SUMPRODUCT((céges!$B$6:$B$55&lt;=calculation!B20)*(céges!$C$6:$C$55&gt;=calculation!B20))&gt;0,1,0),IF(SUMPRODUCT((céges!$D$6:$D$55&lt;=calculation!B20)*(céges!$E$6:$E$55&gt;=calculation!B20))&gt;0,0,1))</f>
        <v>0</v>
      </c>
    </row>
    <row r="21" spans="2:3" ht="12.75">
      <c r="B21" s="1">
        <f t="shared" si="0"/>
        <v>39098</v>
      </c>
      <c r="C21">
        <f>IF(INDEX(holidays,WEEKDAY(B21,2))&lt;&gt;"x",IF(SUMPRODUCT((céges!$B$6:$B$55&lt;=calculation!B21)*(céges!$C$6:$C$55&gt;=calculation!B21))&gt;0,1,0),IF(SUMPRODUCT((céges!$D$6:$D$55&lt;=calculation!B21)*(céges!$E$6:$E$55&gt;=calculation!B21))&gt;0,0,1))</f>
        <v>0</v>
      </c>
    </row>
    <row r="22" spans="2:3" ht="12.75">
      <c r="B22" s="1">
        <f t="shared" si="0"/>
        <v>39099</v>
      </c>
      <c r="C22">
        <f>IF(INDEX(holidays,WEEKDAY(B22,2))&lt;&gt;"x",IF(SUMPRODUCT((céges!$B$6:$B$55&lt;=calculation!B22)*(céges!$C$6:$C$55&gt;=calculation!B22))&gt;0,1,0),IF(SUMPRODUCT((céges!$D$6:$D$55&lt;=calculation!B22)*(céges!$E$6:$E$55&gt;=calculation!B22))&gt;0,0,1))</f>
        <v>0</v>
      </c>
    </row>
    <row r="23" spans="2:3" ht="12.75">
      <c r="B23" s="1">
        <f t="shared" si="0"/>
        <v>39100</v>
      </c>
      <c r="C23">
        <f>IF(INDEX(holidays,WEEKDAY(B23,2))&lt;&gt;"x",IF(SUMPRODUCT((céges!$B$6:$B$55&lt;=calculation!B23)*(céges!$C$6:$C$55&gt;=calculation!B23))&gt;0,1,0),IF(SUMPRODUCT((céges!$D$6:$D$55&lt;=calculation!B23)*(céges!$E$6:$E$55&gt;=calculation!B23))&gt;0,0,1))</f>
        <v>0</v>
      </c>
    </row>
    <row r="24" spans="2:3" ht="12.75">
      <c r="B24" s="1">
        <f t="shared" si="0"/>
        <v>39101</v>
      </c>
      <c r="C24">
        <f>IF(INDEX(holidays,WEEKDAY(B24,2))&lt;&gt;"x",IF(SUMPRODUCT((céges!$B$6:$B$55&lt;=calculation!B24)*(céges!$C$6:$C$55&gt;=calculation!B24))&gt;0,1,0),IF(SUMPRODUCT((céges!$D$6:$D$55&lt;=calculation!B24)*(céges!$E$6:$E$55&gt;=calculation!B24))&gt;0,0,1))</f>
        <v>0</v>
      </c>
    </row>
    <row r="25" spans="2:3" ht="12.75">
      <c r="B25" s="1">
        <f t="shared" si="0"/>
        <v>39102</v>
      </c>
      <c r="C25">
        <f>IF(INDEX(holidays,WEEKDAY(B25,2))&lt;&gt;"x",IF(SUMPRODUCT((céges!$B$6:$B$55&lt;=calculation!B25)*(céges!$C$6:$C$55&gt;=calculation!B25))&gt;0,1,0),IF(SUMPRODUCT((céges!$D$6:$D$55&lt;=calculation!B25)*(céges!$E$6:$E$55&gt;=calculation!B25))&gt;0,0,1))</f>
        <v>1</v>
      </c>
    </row>
    <row r="26" spans="2:3" ht="12.75">
      <c r="B26" s="1">
        <f t="shared" si="0"/>
        <v>39103</v>
      </c>
      <c r="C26">
        <f>IF(INDEX(holidays,WEEKDAY(B26,2))&lt;&gt;"x",IF(SUMPRODUCT((céges!$B$6:$B$55&lt;=calculation!B26)*(céges!$C$6:$C$55&gt;=calculation!B26))&gt;0,1,0),IF(SUMPRODUCT((céges!$D$6:$D$55&lt;=calculation!B26)*(céges!$E$6:$E$55&gt;=calculation!B26))&gt;0,0,1))</f>
        <v>1</v>
      </c>
    </row>
    <row r="27" spans="2:3" ht="12.75">
      <c r="B27" s="1">
        <f t="shared" si="0"/>
        <v>39104</v>
      </c>
      <c r="C27">
        <f>IF(INDEX(holidays,WEEKDAY(B27,2))&lt;&gt;"x",IF(SUMPRODUCT((céges!$B$6:$B$55&lt;=calculation!B27)*(céges!$C$6:$C$55&gt;=calculation!B27))&gt;0,1,0),IF(SUMPRODUCT((céges!$D$6:$D$55&lt;=calculation!B27)*(céges!$E$6:$E$55&gt;=calculation!B27))&gt;0,0,1))</f>
        <v>0</v>
      </c>
    </row>
    <row r="28" spans="2:3" ht="12.75">
      <c r="B28" s="1">
        <f t="shared" si="0"/>
        <v>39105</v>
      </c>
      <c r="C28">
        <f>IF(INDEX(holidays,WEEKDAY(B28,2))&lt;&gt;"x",IF(SUMPRODUCT((céges!$B$6:$B$55&lt;=calculation!B28)*(céges!$C$6:$C$55&gt;=calculation!B28))&gt;0,1,0),IF(SUMPRODUCT((céges!$D$6:$D$55&lt;=calculation!B28)*(céges!$E$6:$E$55&gt;=calculation!B28))&gt;0,0,1))</f>
        <v>0</v>
      </c>
    </row>
    <row r="29" spans="2:3" ht="12.75">
      <c r="B29" s="1">
        <f t="shared" si="0"/>
        <v>39106</v>
      </c>
      <c r="C29">
        <f>IF(INDEX(holidays,WEEKDAY(B29,2))&lt;&gt;"x",IF(SUMPRODUCT((céges!$B$6:$B$55&lt;=calculation!B29)*(céges!$C$6:$C$55&gt;=calculation!B29))&gt;0,1,0),IF(SUMPRODUCT((céges!$D$6:$D$55&lt;=calculation!B29)*(céges!$E$6:$E$55&gt;=calculation!B29))&gt;0,0,1))</f>
        <v>0</v>
      </c>
    </row>
    <row r="30" spans="2:3" ht="12.75">
      <c r="B30" s="1">
        <f t="shared" si="0"/>
        <v>39107</v>
      </c>
      <c r="C30">
        <f>IF(INDEX(holidays,WEEKDAY(B30,2))&lt;&gt;"x",IF(SUMPRODUCT((céges!$B$6:$B$55&lt;=calculation!B30)*(céges!$C$6:$C$55&gt;=calculation!B30))&gt;0,1,0),IF(SUMPRODUCT((céges!$D$6:$D$55&lt;=calculation!B30)*(céges!$E$6:$E$55&gt;=calculation!B30))&gt;0,0,1))</f>
        <v>0</v>
      </c>
    </row>
    <row r="31" spans="2:3" ht="12.75">
      <c r="B31" s="1">
        <f t="shared" si="0"/>
        <v>39108</v>
      </c>
      <c r="C31">
        <f>IF(INDEX(holidays,WEEKDAY(B31,2))&lt;&gt;"x",IF(SUMPRODUCT((céges!$B$6:$B$55&lt;=calculation!B31)*(céges!$C$6:$C$55&gt;=calculation!B31))&gt;0,1,0),IF(SUMPRODUCT((céges!$D$6:$D$55&lt;=calculation!B31)*(céges!$E$6:$E$55&gt;=calculation!B31))&gt;0,0,1))</f>
        <v>0</v>
      </c>
    </row>
    <row r="32" spans="2:3" ht="12.75">
      <c r="B32" s="1">
        <f t="shared" si="0"/>
        <v>39109</v>
      </c>
      <c r="C32">
        <f>IF(INDEX(holidays,WEEKDAY(B32,2))&lt;&gt;"x",IF(SUMPRODUCT((céges!$B$6:$B$55&lt;=calculation!B32)*(céges!$C$6:$C$55&gt;=calculation!B32))&gt;0,1,0),IF(SUMPRODUCT((céges!$D$6:$D$55&lt;=calculation!B32)*(céges!$E$6:$E$55&gt;=calculation!B32))&gt;0,0,1))</f>
        <v>1</v>
      </c>
    </row>
    <row r="33" spans="2:3" ht="12.75">
      <c r="B33" s="1">
        <f t="shared" si="0"/>
        <v>39110</v>
      </c>
      <c r="C33">
        <f>IF(INDEX(holidays,WEEKDAY(B33,2))&lt;&gt;"x",IF(SUMPRODUCT((céges!$B$6:$B$55&lt;=calculation!B33)*(céges!$C$6:$C$55&gt;=calculation!B33))&gt;0,1,0),IF(SUMPRODUCT((céges!$D$6:$D$55&lt;=calculation!B33)*(céges!$E$6:$E$55&gt;=calculation!B33))&gt;0,0,1))</f>
        <v>1</v>
      </c>
    </row>
    <row r="34" spans="2:3" ht="12.75">
      <c r="B34" s="1">
        <f t="shared" si="0"/>
        <v>39111</v>
      </c>
      <c r="C34">
        <f>IF(INDEX(holidays,WEEKDAY(B34,2))&lt;&gt;"x",IF(SUMPRODUCT((céges!$B$6:$B$55&lt;=calculation!B34)*(céges!$C$6:$C$55&gt;=calculation!B34))&gt;0,1,0),IF(SUMPRODUCT((céges!$D$6:$D$55&lt;=calculation!B34)*(céges!$E$6:$E$55&gt;=calculation!B34))&gt;0,0,1))</f>
        <v>0</v>
      </c>
    </row>
    <row r="35" spans="2:3" ht="12.75">
      <c r="B35" s="1">
        <f t="shared" si="0"/>
        <v>39112</v>
      </c>
      <c r="C35">
        <f>IF(INDEX(holidays,WEEKDAY(B35,2))&lt;&gt;"x",IF(SUMPRODUCT((céges!$B$6:$B$55&lt;=calculation!B35)*(céges!$C$6:$C$55&gt;=calculation!B35))&gt;0,1,0),IF(SUMPRODUCT((céges!$D$6:$D$55&lt;=calculation!B35)*(céges!$E$6:$E$55&gt;=calculation!B35))&gt;0,0,1))</f>
        <v>0</v>
      </c>
    </row>
    <row r="36" spans="2:3" ht="12.75">
      <c r="B36" s="1">
        <f t="shared" si="0"/>
        <v>39113</v>
      </c>
      <c r="C36">
        <f>IF(INDEX(holidays,WEEKDAY(B36,2))&lt;&gt;"x",IF(SUMPRODUCT((céges!$B$6:$B$55&lt;=calculation!B36)*(céges!$C$6:$C$55&gt;=calculation!B36))&gt;0,1,0),IF(SUMPRODUCT((céges!$D$6:$D$55&lt;=calculation!B36)*(céges!$E$6:$E$55&gt;=calculation!B36))&gt;0,0,1))</f>
        <v>0</v>
      </c>
    </row>
    <row r="37" spans="2:3" ht="12.75">
      <c r="B37" s="1">
        <f t="shared" si="0"/>
        <v>39114</v>
      </c>
      <c r="C37">
        <f>IF(INDEX(holidays,WEEKDAY(B37,2))&lt;&gt;"x",IF(SUMPRODUCT((céges!$B$6:$B$55&lt;=calculation!B37)*(céges!$C$6:$C$55&gt;=calculation!B37))&gt;0,1,0),IF(SUMPRODUCT((céges!$D$6:$D$55&lt;=calculation!B37)*(céges!$E$6:$E$55&gt;=calculation!B37))&gt;0,0,1))</f>
        <v>0</v>
      </c>
    </row>
    <row r="38" spans="2:3" ht="12.75">
      <c r="B38" s="1">
        <f t="shared" si="0"/>
        <v>39115</v>
      </c>
      <c r="C38">
        <f>IF(INDEX(holidays,WEEKDAY(B38,2))&lt;&gt;"x",IF(SUMPRODUCT((céges!$B$6:$B$55&lt;=calculation!B38)*(céges!$C$6:$C$55&gt;=calculation!B38))&gt;0,1,0),IF(SUMPRODUCT((céges!$D$6:$D$55&lt;=calculation!B38)*(céges!$E$6:$E$55&gt;=calculation!B38))&gt;0,0,1))</f>
        <v>0</v>
      </c>
    </row>
    <row r="39" spans="2:3" ht="12.75">
      <c r="B39" s="1">
        <f t="shared" si="0"/>
        <v>39116</v>
      </c>
      <c r="C39">
        <f>IF(INDEX(holidays,WEEKDAY(B39,2))&lt;&gt;"x",IF(SUMPRODUCT((céges!$B$6:$B$55&lt;=calculation!B39)*(céges!$C$6:$C$55&gt;=calculation!B39))&gt;0,1,0),IF(SUMPRODUCT((céges!$D$6:$D$55&lt;=calculation!B39)*(céges!$E$6:$E$55&gt;=calculation!B39))&gt;0,0,1))</f>
        <v>1</v>
      </c>
    </row>
    <row r="40" spans="2:3" ht="12.75">
      <c r="B40" s="1">
        <f t="shared" si="0"/>
        <v>39117</v>
      </c>
      <c r="C40">
        <f>IF(INDEX(holidays,WEEKDAY(B40,2))&lt;&gt;"x",IF(SUMPRODUCT((céges!$B$6:$B$55&lt;=calculation!B40)*(céges!$C$6:$C$55&gt;=calculation!B40))&gt;0,1,0),IF(SUMPRODUCT((céges!$D$6:$D$55&lt;=calculation!B40)*(céges!$E$6:$E$55&gt;=calculation!B40))&gt;0,0,1))</f>
        <v>1</v>
      </c>
    </row>
    <row r="41" spans="2:3" ht="12.75">
      <c r="B41" s="1">
        <f t="shared" si="0"/>
        <v>39118</v>
      </c>
      <c r="C41">
        <f>IF(INDEX(holidays,WEEKDAY(B41,2))&lt;&gt;"x",IF(SUMPRODUCT((céges!$B$6:$B$55&lt;=calculation!B41)*(céges!$C$6:$C$55&gt;=calculation!B41))&gt;0,1,0),IF(SUMPRODUCT((céges!$D$6:$D$55&lt;=calculation!B41)*(céges!$E$6:$E$55&gt;=calculation!B41))&gt;0,0,1))</f>
        <v>0</v>
      </c>
    </row>
    <row r="42" spans="2:3" ht="12.75">
      <c r="B42" s="1">
        <f t="shared" si="0"/>
        <v>39119</v>
      </c>
      <c r="C42">
        <f>IF(INDEX(holidays,WEEKDAY(B42,2))&lt;&gt;"x",IF(SUMPRODUCT((céges!$B$6:$B$55&lt;=calculation!B42)*(céges!$C$6:$C$55&gt;=calculation!B42))&gt;0,1,0),IF(SUMPRODUCT((céges!$D$6:$D$55&lt;=calculation!B42)*(céges!$E$6:$E$55&gt;=calculation!B42))&gt;0,0,1))</f>
        <v>0</v>
      </c>
    </row>
    <row r="43" spans="2:3" ht="12.75">
      <c r="B43" s="1">
        <f t="shared" si="0"/>
        <v>39120</v>
      </c>
      <c r="C43">
        <f>IF(INDEX(holidays,WEEKDAY(B43,2))&lt;&gt;"x",IF(SUMPRODUCT((céges!$B$6:$B$55&lt;=calculation!B43)*(céges!$C$6:$C$55&gt;=calculation!B43))&gt;0,1,0),IF(SUMPRODUCT((céges!$D$6:$D$55&lt;=calculation!B43)*(céges!$E$6:$E$55&gt;=calculation!B43))&gt;0,0,1))</f>
        <v>0</v>
      </c>
    </row>
    <row r="44" spans="2:3" ht="12.75">
      <c r="B44" s="1">
        <f t="shared" si="0"/>
        <v>39121</v>
      </c>
      <c r="C44">
        <f>IF(INDEX(holidays,WEEKDAY(B44,2))&lt;&gt;"x",IF(SUMPRODUCT((céges!$B$6:$B$55&lt;=calculation!B44)*(céges!$C$6:$C$55&gt;=calculation!B44))&gt;0,1,0),IF(SUMPRODUCT((céges!$D$6:$D$55&lt;=calculation!B44)*(céges!$E$6:$E$55&gt;=calculation!B44))&gt;0,0,1))</f>
        <v>0</v>
      </c>
    </row>
    <row r="45" spans="2:3" ht="12.75">
      <c r="B45" s="1">
        <f t="shared" si="0"/>
        <v>39122</v>
      </c>
      <c r="C45">
        <f>IF(INDEX(holidays,WEEKDAY(B45,2))&lt;&gt;"x",IF(SUMPRODUCT((céges!$B$6:$B$55&lt;=calculation!B45)*(céges!$C$6:$C$55&gt;=calculation!B45))&gt;0,1,0),IF(SUMPRODUCT((céges!$D$6:$D$55&lt;=calculation!B45)*(céges!$E$6:$E$55&gt;=calculation!B45))&gt;0,0,1))</f>
        <v>0</v>
      </c>
    </row>
    <row r="46" spans="2:3" ht="12.75">
      <c r="B46" s="1">
        <f t="shared" si="0"/>
        <v>39123</v>
      </c>
      <c r="C46">
        <f>IF(INDEX(holidays,WEEKDAY(B46,2))&lt;&gt;"x",IF(SUMPRODUCT((céges!$B$6:$B$55&lt;=calculation!B46)*(céges!$C$6:$C$55&gt;=calculation!B46))&gt;0,1,0),IF(SUMPRODUCT((céges!$D$6:$D$55&lt;=calculation!B46)*(céges!$E$6:$E$55&gt;=calculation!B46))&gt;0,0,1))</f>
        <v>1</v>
      </c>
    </row>
    <row r="47" spans="2:3" ht="12.75">
      <c r="B47" s="1">
        <f t="shared" si="0"/>
        <v>39124</v>
      </c>
      <c r="C47">
        <f>IF(INDEX(holidays,WEEKDAY(B47,2))&lt;&gt;"x",IF(SUMPRODUCT((céges!$B$6:$B$55&lt;=calculation!B47)*(céges!$C$6:$C$55&gt;=calculation!B47))&gt;0,1,0),IF(SUMPRODUCT((céges!$D$6:$D$55&lt;=calculation!B47)*(céges!$E$6:$E$55&gt;=calculation!B47))&gt;0,0,1))</f>
        <v>1</v>
      </c>
    </row>
    <row r="48" spans="2:3" ht="12.75">
      <c r="B48" s="1">
        <f t="shared" si="0"/>
        <v>39125</v>
      </c>
      <c r="C48">
        <f>IF(INDEX(holidays,WEEKDAY(B48,2))&lt;&gt;"x",IF(SUMPRODUCT((céges!$B$6:$B$55&lt;=calculation!B48)*(céges!$C$6:$C$55&gt;=calculation!B48))&gt;0,1,0),IF(SUMPRODUCT((céges!$D$6:$D$55&lt;=calculation!B48)*(céges!$E$6:$E$55&gt;=calculation!B48))&gt;0,0,1))</f>
        <v>0</v>
      </c>
    </row>
    <row r="49" spans="2:3" ht="12.75">
      <c r="B49" s="1">
        <f t="shared" si="0"/>
        <v>39126</v>
      </c>
      <c r="C49">
        <f>IF(INDEX(holidays,WEEKDAY(B49,2))&lt;&gt;"x",IF(SUMPRODUCT((céges!$B$6:$B$55&lt;=calculation!B49)*(céges!$C$6:$C$55&gt;=calculation!B49))&gt;0,1,0),IF(SUMPRODUCT((céges!$D$6:$D$55&lt;=calculation!B49)*(céges!$E$6:$E$55&gt;=calculation!B49))&gt;0,0,1))</f>
        <v>0</v>
      </c>
    </row>
    <row r="50" spans="2:3" ht="12.75">
      <c r="B50" s="1">
        <f t="shared" si="0"/>
        <v>39127</v>
      </c>
      <c r="C50">
        <f>IF(INDEX(holidays,WEEKDAY(B50,2))&lt;&gt;"x",IF(SUMPRODUCT((céges!$B$6:$B$55&lt;=calculation!B50)*(céges!$C$6:$C$55&gt;=calculation!B50))&gt;0,1,0),IF(SUMPRODUCT((céges!$D$6:$D$55&lt;=calculation!B50)*(céges!$E$6:$E$55&gt;=calculation!B50))&gt;0,0,1))</f>
        <v>0</v>
      </c>
    </row>
    <row r="51" spans="2:3" ht="12.75">
      <c r="B51" s="1">
        <f t="shared" si="0"/>
        <v>39128</v>
      </c>
      <c r="C51">
        <f>IF(INDEX(holidays,WEEKDAY(B51,2))&lt;&gt;"x",IF(SUMPRODUCT((céges!$B$6:$B$55&lt;=calculation!B51)*(céges!$C$6:$C$55&gt;=calculation!B51))&gt;0,1,0),IF(SUMPRODUCT((céges!$D$6:$D$55&lt;=calculation!B51)*(céges!$E$6:$E$55&gt;=calculation!B51))&gt;0,0,1))</f>
        <v>0</v>
      </c>
    </row>
    <row r="52" spans="2:3" ht="12.75">
      <c r="B52" s="1">
        <f t="shared" si="0"/>
        <v>39129</v>
      </c>
      <c r="C52">
        <f>IF(INDEX(holidays,WEEKDAY(B52,2))&lt;&gt;"x",IF(SUMPRODUCT((céges!$B$6:$B$55&lt;=calculation!B52)*(céges!$C$6:$C$55&gt;=calculation!B52))&gt;0,1,0),IF(SUMPRODUCT((céges!$D$6:$D$55&lt;=calculation!B52)*(céges!$E$6:$E$55&gt;=calculation!B52))&gt;0,0,1))</f>
        <v>0</v>
      </c>
    </row>
    <row r="53" spans="2:3" ht="12.75">
      <c r="B53" s="1">
        <f t="shared" si="0"/>
        <v>39130</v>
      </c>
      <c r="C53">
        <f>IF(INDEX(holidays,WEEKDAY(B53,2))&lt;&gt;"x",IF(SUMPRODUCT((céges!$B$6:$B$55&lt;=calculation!B53)*(céges!$C$6:$C$55&gt;=calculation!B53))&gt;0,1,0),IF(SUMPRODUCT((céges!$D$6:$D$55&lt;=calculation!B53)*(céges!$E$6:$E$55&gt;=calculation!B53))&gt;0,0,1))</f>
        <v>1</v>
      </c>
    </row>
    <row r="54" spans="2:3" ht="12.75">
      <c r="B54" s="1">
        <f t="shared" si="0"/>
        <v>39131</v>
      </c>
      <c r="C54">
        <f>IF(INDEX(holidays,WEEKDAY(B54,2))&lt;&gt;"x",IF(SUMPRODUCT((céges!$B$6:$B$55&lt;=calculation!B54)*(céges!$C$6:$C$55&gt;=calculation!B54))&gt;0,1,0),IF(SUMPRODUCT((céges!$D$6:$D$55&lt;=calculation!B54)*(céges!$E$6:$E$55&gt;=calculation!B54))&gt;0,0,1))</f>
        <v>1</v>
      </c>
    </row>
    <row r="55" spans="2:3" ht="12.75">
      <c r="B55" s="1">
        <f t="shared" si="0"/>
        <v>39132</v>
      </c>
      <c r="C55">
        <f>IF(INDEX(holidays,WEEKDAY(B55,2))&lt;&gt;"x",IF(SUMPRODUCT((céges!$B$6:$B$55&lt;=calculation!B55)*(céges!$C$6:$C$55&gt;=calculation!B55))&gt;0,1,0),IF(SUMPRODUCT((céges!$D$6:$D$55&lt;=calculation!B55)*(céges!$E$6:$E$55&gt;=calculation!B55))&gt;0,0,1))</f>
        <v>0</v>
      </c>
    </row>
    <row r="56" spans="2:3" ht="12.75">
      <c r="B56" s="1">
        <f t="shared" si="0"/>
        <v>39133</v>
      </c>
      <c r="C56">
        <f>IF(INDEX(holidays,WEEKDAY(B56,2))&lt;&gt;"x",IF(SUMPRODUCT((céges!$B$6:$B$55&lt;=calculation!B56)*(céges!$C$6:$C$55&gt;=calculation!B56))&gt;0,1,0),IF(SUMPRODUCT((céges!$D$6:$D$55&lt;=calculation!B56)*(céges!$E$6:$E$55&gt;=calculation!B56))&gt;0,0,1))</f>
        <v>0</v>
      </c>
    </row>
    <row r="57" spans="2:3" ht="12.75">
      <c r="B57" s="1">
        <f t="shared" si="0"/>
        <v>39134</v>
      </c>
      <c r="C57">
        <f>IF(INDEX(holidays,WEEKDAY(B57,2))&lt;&gt;"x",IF(SUMPRODUCT((céges!$B$6:$B$55&lt;=calculation!B57)*(céges!$C$6:$C$55&gt;=calculation!B57))&gt;0,1,0),IF(SUMPRODUCT((céges!$D$6:$D$55&lt;=calculation!B57)*(céges!$E$6:$E$55&gt;=calculation!B57))&gt;0,0,1))</f>
        <v>0</v>
      </c>
    </row>
    <row r="58" spans="2:3" ht="12.75">
      <c r="B58" s="1">
        <f t="shared" si="0"/>
        <v>39135</v>
      </c>
      <c r="C58">
        <f>IF(INDEX(holidays,WEEKDAY(B58,2))&lt;&gt;"x",IF(SUMPRODUCT((céges!$B$6:$B$55&lt;=calculation!B58)*(céges!$C$6:$C$55&gt;=calculation!B58))&gt;0,1,0),IF(SUMPRODUCT((céges!$D$6:$D$55&lt;=calculation!B58)*(céges!$E$6:$E$55&gt;=calculation!B58))&gt;0,0,1))</f>
        <v>0</v>
      </c>
    </row>
    <row r="59" spans="2:3" ht="12.75">
      <c r="B59" s="1">
        <f t="shared" si="0"/>
        <v>39136</v>
      </c>
      <c r="C59">
        <f>IF(INDEX(holidays,WEEKDAY(B59,2))&lt;&gt;"x",IF(SUMPRODUCT((céges!$B$6:$B$55&lt;=calculation!B59)*(céges!$C$6:$C$55&gt;=calculation!B59))&gt;0,1,0),IF(SUMPRODUCT((céges!$D$6:$D$55&lt;=calculation!B59)*(céges!$E$6:$E$55&gt;=calculation!B59))&gt;0,0,1))</f>
        <v>0</v>
      </c>
    </row>
    <row r="60" spans="2:3" ht="12.75">
      <c r="B60" s="1">
        <f t="shared" si="0"/>
        <v>39137</v>
      </c>
      <c r="C60">
        <f>IF(INDEX(holidays,WEEKDAY(B60,2))&lt;&gt;"x",IF(SUMPRODUCT((céges!$B$6:$B$55&lt;=calculation!B60)*(céges!$C$6:$C$55&gt;=calculation!B60))&gt;0,1,0),IF(SUMPRODUCT((céges!$D$6:$D$55&lt;=calculation!B60)*(céges!$E$6:$E$55&gt;=calculation!B60))&gt;0,0,1))</f>
        <v>1</v>
      </c>
    </row>
    <row r="61" spans="2:3" ht="12.75">
      <c r="B61" s="1">
        <f t="shared" si="0"/>
        <v>39138</v>
      </c>
      <c r="C61">
        <f>IF(INDEX(holidays,WEEKDAY(B61,2))&lt;&gt;"x",IF(SUMPRODUCT((céges!$B$6:$B$55&lt;=calculation!B61)*(céges!$C$6:$C$55&gt;=calculation!B61))&gt;0,1,0),IF(SUMPRODUCT((céges!$D$6:$D$55&lt;=calculation!B61)*(céges!$E$6:$E$55&gt;=calculation!B61))&gt;0,0,1))</f>
        <v>1</v>
      </c>
    </row>
    <row r="62" spans="2:3" ht="12.75">
      <c r="B62" s="1">
        <f t="shared" si="0"/>
        <v>39139</v>
      </c>
      <c r="C62">
        <f>IF(INDEX(holidays,WEEKDAY(B62,2))&lt;&gt;"x",IF(SUMPRODUCT((céges!$B$6:$B$55&lt;=calculation!B62)*(céges!$C$6:$C$55&gt;=calculation!B62))&gt;0,1,0),IF(SUMPRODUCT((céges!$D$6:$D$55&lt;=calculation!B62)*(céges!$E$6:$E$55&gt;=calculation!B62))&gt;0,0,1))</f>
        <v>0</v>
      </c>
    </row>
    <row r="63" spans="2:3" ht="12.75">
      <c r="B63" s="1">
        <f t="shared" si="0"/>
        <v>39140</v>
      </c>
      <c r="C63">
        <f>IF(INDEX(holidays,WEEKDAY(B63,2))&lt;&gt;"x",IF(SUMPRODUCT((céges!$B$6:$B$55&lt;=calculation!B63)*(céges!$C$6:$C$55&gt;=calculation!B63))&gt;0,1,0),IF(SUMPRODUCT((céges!$D$6:$D$55&lt;=calculation!B63)*(céges!$E$6:$E$55&gt;=calculation!B63))&gt;0,0,1))</f>
        <v>0</v>
      </c>
    </row>
    <row r="64" spans="2:3" ht="12.75">
      <c r="B64" s="1">
        <f t="shared" si="0"/>
        <v>39141</v>
      </c>
      <c r="C64">
        <f>IF(INDEX(holidays,WEEKDAY(B64,2))&lt;&gt;"x",IF(SUMPRODUCT((céges!$B$6:$B$55&lt;=calculation!B64)*(céges!$C$6:$C$55&gt;=calculation!B64))&gt;0,1,0),IF(SUMPRODUCT((céges!$D$6:$D$55&lt;=calculation!B64)*(céges!$E$6:$E$55&gt;=calculation!B64))&gt;0,0,1))</f>
        <v>0</v>
      </c>
    </row>
    <row r="65" spans="2:3" ht="12.75">
      <c r="B65" s="1">
        <f t="shared" si="0"/>
        <v>39142</v>
      </c>
      <c r="C65">
        <f>IF(INDEX(holidays,WEEKDAY(B65,2))&lt;&gt;"x",IF(SUMPRODUCT((céges!$B$6:$B$55&lt;=calculation!B65)*(céges!$C$6:$C$55&gt;=calculation!B65))&gt;0,1,0),IF(SUMPRODUCT((céges!$D$6:$D$55&lt;=calculation!B65)*(céges!$E$6:$E$55&gt;=calculation!B65))&gt;0,0,1))</f>
        <v>0</v>
      </c>
    </row>
    <row r="66" spans="2:3" ht="12.75">
      <c r="B66" s="1">
        <f t="shared" si="0"/>
        <v>39143</v>
      </c>
      <c r="C66">
        <f>IF(INDEX(holidays,WEEKDAY(B66,2))&lt;&gt;"x",IF(SUMPRODUCT((céges!$B$6:$B$55&lt;=calculation!B66)*(céges!$C$6:$C$55&gt;=calculation!B66))&gt;0,1,0),IF(SUMPRODUCT((céges!$D$6:$D$55&lt;=calculation!B66)*(céges!$E$6:$E$55&gt;=calculation!B66))&gt;0,0,1))</f>
        <v>0</v>
      </c>
    </row>
    <row r="67" spans="2:3" ht="12.75">
      <c r="B67" s="1">
        <f t="shared" si="0"/>
        <v>39144</v>
      </c>
      <c r="C67">
        <f>IF(INDEX(holidays,WEEKDAY(B67,2))&lt;&gt;"x",IF(SUMPRODUCT((céges!$B$6:$B$55&lt;=calculation!B67)*(céges!$C$6:$C$55&gt;=calculation!B67))&gt;0,1,0),IF(SUMPRODUCT((céges!$D$6:$D$55&lt;=calculation!B67)*(céges!$E$6:$E$55&gt;=calculation!B67))&gt;0,0,1))</f>
        <v>1</v>
      </c>
    </row>
    <row r="68" spans="2:3" ht="12.75">
      <c r="B68" s="1">
        <f t="shared" si="0"/>
        <v>39145</v>
      </c>
      <c r="C68">
        <f>IF(INDEX(holidays,WEEKDAY(B68,2))&lt;&gt;"x",IF(SUMPRODUCT((céges!$B$6:$B$55&lt;=calculation!B68)*(céges!$C$6:$C$55&gt;=calculation!B68))&gt;0,1,0),IF(SUMPRODUCT((céges!$D$6:$D$55&lt;=calculation!B68)*(céges!$E$6:$E$55&gt;=calculation!B68))&gt;0,0,1))</f>
        <v>1</v>
      </c>
    </row>
    <row r="69" spans="2:3" ht="12.75">
      <c r="B69" s="1">
        <f t="shared" si="0"/>
        <v>39146</v>
      </c>
      <c r="C69">
        <f>IF(INDEX(holidays,WEEKDAY(B69,2))&lt;&gt;"x",IF(SUMPRODUCT((céges!$B$6:$B$55&lt;=calculation!B69)*(céges!$C$6:$C$55&gt;=calculation!B69))&gt;0,1,0),IF(SUMPRODUCT((céges!$D$6:$D$55&lt;=calculation!B69)*(céges!$E$6:$E$55&gt;=calculation!B69))&gt;0,0,1))</f>
        <v>0</v>
      </c>
    </row>
    <row r="70" spans="2:3" ht="12.75">
      <c r="B70" s="1">
        <f t="shared" si="0"/>
        <v>39147</v>
      </c>
      <c r="C70">
        <f>IF(INDEX(holidays,WEEKDAY(B70,2))&lt;&gt;"x",IF(SUMPRODUCT((céges!$B$6:$B$55&lt;=calculation!B70)*(céges!$C$6:$C$55&gt;=calculation!B70))&gt;0,1,0),IF(SUMPRODUCT((céges!$D$6:$D$55&lt;=calculation!B70)*(céges!$E$6:$E$55&gt;=calculation!B70))&gt;0,0,1))</f>
        <v>0</v>
      </c>
    </row>
    <row r="71" spans="2:3" ht="12.75">
      <c r="B71" s="1">
        <f t="shared" si="0"/>
        <v>39148</v>
      </c>
      <c r="C71">
        <f>IF(INDEX(holidays,WEEKDAY(B71,2))&lt;&gt;"x",IF(SUMPRODUCT((céges!$B$6:$B$55&lt;=calculation!B71)*(céges!$C$6:$C$55&gt;=calculation!B71))&gt;0,1,0),IF(SUMPRODUCT((céges!$D$6:$D$55&lt;=calculation!B71)*(céges!$E$6:$E$55&gt;=calculation!B71))&gt;0,0,1))</f>
        <v>0</v>
      </c>
    </row>
    <row r="72" spans="2:3" ht="12.75">
      <c r="B72" s="1">
        <f aca="true" t="shared" si="1" ref="B72:B135">B71+1</f>
        <v>39149</v>
      </c>
      <c r="C72">
        <f>IF(INDEX(holidays,WEEKDAY(B72,2))&lt;&gt;"x",IF(SUMPRODUCT((céges!$B$6:$B$55&lt;=calculation!B72)*(céges!$C$6:$C$55&gt;=calculation!B72))&gt;0,1,0),IF(SUMPRODUCT((céges!$D$6:$D$55&lt;=calculation!B72)*(céges!$E$6:$E$55&gt;=calculation!B72))&gt;0,0,1))</f>
        <v>0</v>
      </c>
    </row>
    <row r="73" spans="2:3" ht="12.75">
      <c r="B73" s="1">
        <f t="shared" si="1"/>
        <v>39150</v>
      </c>
      <c r="C73">
        <f>IF(INDEX(holidays,WEEKDAY(B73,2))&lt;&gt;"x",IF(SUMPRODUCT((céges!$B$6:$B$55&lt;=calculation!B73)*(céges!$C$6:$C$55&gt;=calculation!B73))&gt;0,1,0),IF(SUMPRODUCT((céges!$D$6:$D$55&lt;=calculation!B73)*(céges!$E$6:$E$55&gt;=calculation!B73))&gt;0,0,1))</f>
        <v>0</v>
      </c>
    </row>
    <row r="74" spans="2:3" ht="12.75">
      <c r="B74" s="1">
        <f t="shared" si="1"/>
        <v>39151</v>
      </c>
      <c r="C74">
        <f>IF(INDEX(holidays,WEEKDAY(B74,2))&lt;&gt;"x",IF(SUMPRODUCT((céges!$B$6:$B$55&lt;=calculation!B74)*(céges!$C$6:$C$55&gt;=calculation!B74))&gt;0,1,0),IF(SUMPRODUCT((céges!$D$6:$D$55&lt;=calculation!B74)*(céges!$E$6:$E$55&gt;=calculation!B74))&gt;0,0,1))</f>
        <v>1</v>
      </c>
    </row>
    <row r="75" spans="2:3" ht="12.75">
      <c r="B75" s="1">
        <f t="shared" si="1"/>
        <v>39152</v>
      </c>
      <c r="C75">
        <f>IF(INDEX(holidays,WEEKDAY(B75,2))&lt;&gt;"x",IF(SUMPRODUCT((céges!$B$6:$B$55&lt;=calculation!B75)*(céges!$C$6:$C$55&gt;=calculation!B75))&gt;0,1,0),IF(SUMPRODUCT((céges!$D$6:$D$55&lt;=calculation!B75)*(céges!$E$6:$E$55&gt;=calculation!B75))&gt;0,0,1))</f>
        <v>1</v>
      </c>
    </row>
    <row r="76" spans="2:3" ht="12.75">
      <c r="B76" s="1">
        <f t="shared" si="1"/>
        <v>39153</v>
      </c>
      <c r="C76">
        <f>IF(INDEX(holidays,WEEKDAY(B76,2))&lt;&gt;"x",IF(SUMPRODUCT((céges!$B$6:$B$55&lt;=calculation!B76)*(céges!$C$6:$C$55&gt;=calculation!B76))&gt;0,1,0),IF(SUMPRODUCT((céges!$D$6:$D$55&lt;=calculation!B76)*(céges!$E$6:$E$55&gt;=calculation!B76))&gt;0,0,1))</f>
        <v>0</v>
      </c>
    </row>
    <row r="77" spans="2:3" ht="12.75">
      <c r="B77" s="1">
        <f t="shared" si="1"/>
        <v>39154</v>
      </c>
      <c r="C77">
        <f>IF(INDEX(holidays,WEEKDAY(B77,2))&lt;&gt;"x",IF(SUMPRODUCT((céges!$B$6:$B$55&lt;=calculation!B77)*(céges!$C$6:$C$55&gt;=calculation!B77))&gt;0,1,0),IF(SUMPRODUCT((céges!$D$6:$D$55&lt;=calculation!B77)*(céges!$E$6:$E$55&gt;=calculation!B77))&gt;0,0,1))</f>
        <v>0</v>
      </c>
    </row>
    <row r="78" spans="2:3" ht="12.75">
      <c r="B78" s="1">
        <f t="shared" si="1"/>
        <v>39155</v>
      </c>
      <c r="C78">
        <f>IF(INDEX(holidays,WEEKDAY(B78,2))&lt;&gt;"x",IF(SUMPRODUCT((céges!$B$6:$B$55&lt;=calculation!B78)*(céges!$C$6:$C$55&gt;=calculation!B78))&gt;0,1,0),IF(SUMPRODUCT((céges!$D$6:$D$55&lt;=calculation!B78)*(céges!$E$6:$E$55&gt;=calculation!B78))&gt;0,0,1))</f>
        <v>0</v>
      </c>
    </row>
    <row r="79" spans="2:3" ht="12.75">
      <c r="B79" s="1">
        <f t="shared" si="1"/>
        <v>39156</v>
      </c>
      <c r="C79">
        <f>IF(INDEX(holidays,WEEKDAY(B79,2))&lt;&gt;"x",IF(SUMPRODUCT((céges!$B$6:$B$55&lt;=calculation!B79)*(céges!$C$6:$C$55&gt;=calculation!B79))&gt;0,1,0),IF(SUMPRODUCT((céges!$D$6:$D$55&lt;=calculation!B79)*(céges!$E$6:$E$55&gt;=calculation!B79))&gt;0,0,1))</f>
        <v>0</v>
      </c>
    </row>
    <row r="80" spans="2:3" ht="12.75">
      <c r="B80" s="1">
        <f t="shared" si="1"/>
        <v>39157</v>
      </c>
      <c r="C80">
        <f>IF(INDEX(holidays,WEEKDAY(B80,2))&lt;&gt;"x",IF(SUMPRODUCT((céges!$B$6:$B$55&lt;=calculation!B80)*(céges!$C$6:$C$55&gt;=calculation!B80))&gt;0,1,0),IF(SUMPRODUCT((céges!$D$6:$D$55&lt;=calculation!B80)*(céges!$E$6:$E$55&gt;=calculation!B80))&gt;0,0,1))</f>
        <v>0</v>
      </c>
    </row>
    <row r="81" spans="2:3" ht="12.75">
      <c r="B81" s="1">
        <f t="shared" si="1"/>
        <v>39158</v>
      </c>
      <c r="C81">
        <f>IF(INDEX(holidays,WEEKDAY(B81,2))&lt;&gt;"x",IF(SUMPRODUCT((céges!$B$6:$B$55&lt;=calculation!B81)*(céges!$C$6:$C$55&gt;=calculation!B81))&gt;0,1,0),IF(SUMPRODUCT((céges!$D$6:$D$55&lt;=calculation!B81)*(céges!$E$6:$E$55&gt;=calculation!B81))&gt;0,0,1))</f>
        <v>1</v>
      </c>
    </row>
    <row r="82" spans="2:3" ht="12.75">
      <c r="B82" s="1">
        <f t="shared" si="1"/>
        <v>39159</v>
      </c>
      <c r="C82">
        <f>IF(INDEX(holidays,WEEKDAY(B82,2))&lt;&gt;"x",IF(SUMPRODUCT((céges!$B$6:$B$55&lt;=calculation!B82)*(céges!$C$6:$C$55&gt;=calculation!B82))&gt;0,1,0),IF(SUMPRODUCT((céges!$D$6:$D$55&lt;=calculation!B82)*(céges!$E$6:$E$55&gt;=calculation!B82))&gt;0,0,1))</f>
        <v>1</v>
      </c>
    </row>
    <row r="83" spans="2:3" ht="12.75">
      <c r="B83" s="1">
        <f t="shared" si="1"/>
        <v>39160</v>
      </c>
      <c r="C83">
        <f>IF(INDEX(holidays,WEEKDAY(B83,2))&lt;&gt;"x",IF(SUMPRODUCT((céges!$B$6:$B$55&lt;=calculation!B83)*(céges!$C$6:$C$55&gt;=calculation!B83))&gt;0,1,0),IF(SUMPRODUCT((céges!$D$6:$D$55&lt;=calculation!B83)*(céges!$E$6:$E$55&gt;=calculation!B83))&gt;0,0,1))</f>
        <v>0</v>
      </c>
    </row>
    <row r="84" spans="2:3" ht="12.75">
      <c r="B84" s="1">
        <f t="shared" si="1"/>
        <v>39161</v>
      </c>
      <c r="C84">
        <f>IF(INDEX(holidays,WEEKDAY(B84,2))&lt;&gt;"x",IF(SUMPRODUCT((céges!$B$6:$B$55&lt;=calculation!B84)*(céges!$C$6:$C$55&gt;=calculation!B84))&gt;0,1,0),IF(SUMPRODUCT((céges!$D$6:$D$55&lt;=calculation!B84)*(céges!$E$6:$E$55&gt;=calculation!B84))&gt;0,0,1))</f>
        <v>0</v>
      </c>
    </row>
    <row r="85" spans="2:3" ht="12.75">
      <c r="B85" s="1">
        <f t="shared" si="1"/>
        <v>39162</v>
      </c>
      <c r="C85">
        <f>IF(INDEX(holidays,WEEKDAY(B85,2))&lt;&gt;"x",IF(SUMPRODUCT((céges!$B$6:$B$55&lt;=calculation!B85)*(céges!$C$6:$C$55&gt;=calculation!B85))&gt;0,1,0),IF(SUMPRODUCT((céges!$D$6:$D$55&lt;=calculation!B85)*(céges!$E$6:$E$55&gt;=calculation!B85))&gt;0,0,1))</f>
        <v>0</v>
      </c>
    </row>
    <row r="86" spans="2:3" ht="12.75">
      <c r="B86" s="1">
        <f t="shared" si="1"/>
        <v>39163</v>
      </c>
      <c r="C86">
        <f>IF(INDEX(holidays,WEEKDAY(B86,2))&lt;&gt;"x",IF(SUMPRODUCT((céges!$B$6:$B$55&lt;=calculation!B86)*(céges!$C$6:$C$55&gt;=calculation!B86))&gt;0,1,0),IF(SUMPRODUCT((céges!$D$6:$D$55&lt;=calculation!B86)*(céges!$E$6:$E$55&gt;=calculation!B86))&gt;0,0,1))</f>
        <v>0</v>
      </c>
    </row>
    <row r="87" spans="2:3" ht="12.75">
      <c r="B87" s="1">
        <f t="shared" si="1"/>
        <v>39164</v>
      </c>
      <c r="C87">
        <f>IF(INDEX(holidays,WEEKDAY(B87,2))&lt;&gt;"x",IF(SUMPRODUCT((céges!$B$6:$B$55&lt;=calculation!B87)*(céges!$C$6:$C$55&gt;=calculation!B87))&gt;0,1,0),IF(SUMPRODUCT((céges!$D$6:$D$55&lt;=calculation!B87)*(céges!$E$6:$E$55&gt;=calculation!B87))&gt;0,0,1))</f>
        <v>0</v>
      </c>
    </row>
    <row r="88" spans="2:3" ht="12.75">
      <c r="B88" s="1">
        <f t="shared" si="1"/>
        <v>39165</v>
      </c>
      <c r="C88">
        <f>IF(INDEX(holidays,WEEKDAY(B88,2))&lt;&gt;"x",IF(SUMPRODUCT((céges!$B$6:$B$55&lt;=calculation!B88)*(céges!$C$6:$C$55&gt;=calculation!B88))&gt;0,1,0),IF(SUMPRODUCT((céges!$D$6:$D$55&lt;=calculation!B88)*(céges!$E$6:$E$55&gt;=calculation!B88))&gt;0,0,1))</f>
        <v>1</v>
      </c>
    </row>
    <row r="89" spans="2:3" ht="12.75">
      <c r="B89" s="1">
        <f t="shared" si="1"/>
        <v>39166</v>
      </c>
      <c r="C89">
        <f>IF(INDEX(holidays,WEEKDAY(B89,2))&lt;&gt;"x",IF(SUMPRODUCT((céges!$B$6:$B$55&lt;=calculation!B89)*(céges!$C$6:$C$55&gt;=calculation!B89))&gt;0,1,0),IF(SUMPRODUCT((céges!$D$6:$D$55&lt;=calculation!B89)*(céges!$E$6:$E$55&gt;=calculation!B89))&gt;0,0,1))</f>
        <v>1</v>
      </c>
    </row>
    <row r="90" spans="2:3" ht="12.75">
      <c r="B90" s="1">
        <f t="shared" si="1"/>
        <v>39167</v>
      </c>
      <c r="C90">
        <f>IF(INDEX(holidays,WEEKDAY(B90,2))&lt;&gt;"x",IF(SUMPRODUCT((céges!$B$6:$B$55&lt;=calculation!B90)*(céges!$C$6:$C$55&gt;=calculation!B90))&gt;0,1,0),IF(SUMPRODUCT((céges!$D$6:$D$55&lt;=calculation!B90)*(céges!$E$6:$E$55&gt;=calculation!B90))&gt;0,0,1))</f>
        <v>0</v>
      </c>
    </row>
    <row r="91" spans="2:3" ht="12.75">
      <c r="B91" s="1">
        <f t="shared" si="1"/>
        <v>39168</v>
      </c>
      <c r="C91">
        <f>IF(INDEX(holidays,WEEKDAY(B91,2))&lt;&gt;"x",IF(SUMPRODUCT((céges!$B$6:$B$55&lt;=calculation!B91)*(céges!$C$6:$C$55&gt;=calculation!B91))&gt;0,1,0),IF(SUMPRODUCT((céges!$D$6:$D$55&lt;=calculation!B91)*(céges!$E$6:$E$55&gt;=calculation!B91))&gt;0,0,1))</f>
        <v>0</v>
      </c>
    </row>
    <row r="92" spans="2:3" ht="12.75">
      <c r="B92" s="1">
        <f t="shared" si="1"/>
        <v>39169</v>
      </c>
      <c r="C92">
        <f>IF(INDEX(holidays,WEEKDAY(B92,2))&lt;&gt;"x",IF(SUMPRODUCT((céges!$B$6:$B$55&lt;=calculation!B92)*(céges!$C$6:$C$55&gt;=calculation!B92))&gt;0,1,0),IF(SUMPRODUCT((céges!$D$6:$D$55&lt;=calculation!B92)*(céges!$E$6:$E$55&gt;=calculation!B92))&gt;0,0,1))</f>
        <v>0</v>
      </c>
    </row>
    <row r="93" spans="2:3" ht="12.75">
      <c r="B93" s="1">
        <f t="shared" si="1"/>
        <v>39170</v>
      </c>
      <c r="C93">
        <f>IF(INDEX(holidays,WEEKDAY(B93,2))&lt;&gt;"x",IF(SUMPRODUCT((céges!$B$6:$B$55&lt;=calculation!B93)*(céges!$C$6:$C$55&gt;=calculation!B93))&gt;0,1,0),IF(SUMPRODUCT((céges!$D$6:$D$55&lt;=calculation!B93)*(céges!$E$6:$E$55&gt;=calculation!B93))&gt;0,0,1))</f>
        <v>0</v>
      </c>
    </row>
    <row r="94" spans="2:3" ht="12.75">
      <c r="B94" s="1">
        <f t="shared" si="1"/>
        <v>39171</v>
      </c>
      <c r="C94">
        <f>IF(INDEX(holidays,WEEKDAY(B94,2))&lt;&gt;"x",IF(SUMPRODUCT((céges!$B$6:$B$55&lt;=calculation!B94)*(céges!$C$6:$C$55&gt;=calculation!B94))&gt;0,1,0),IF(SUMPRODUCT((céges!$D$6:$D$55&lt;=calculation!B94)*(céges!$E$6:$E$55&gt;=calculation!B94))&gt;0,0,1))</f>
        <v>0</v>
      </c>
    </row>
    <row r="95" spans="2:3" ht="12.75">
      <c r="B95" s="1">
        <f t="shared" si="1"/>
        <v>39172</v>
      </c>
      <c r="C95">
        <f>IF(INDEX(holidays,WEEKDAY(B95,2))&lt;&gt;"x",IF(SUMPRODUCT((céges!$B$6:$B$55&lt;=calculation!B95)*(céges!$C$6:$C$55&gt;=calculation!B95))&gt;0,1,0),IF(SUMPRODUCT((céges!$D$6:$D$55&lt;=calculation!B95)*(céges!$E$6:$E$55&gt;=calculation!B95))&gt;0,0,1))</f>
        <v>1</v>
      </c>
    </row>
    <row r="96" spans="2:3" ht="12.75">
      <c r="B96" s="1">
        <f t="shared" si="1"/>
        <v>39173</v>
      </c>
      <c r="C96">
        <f>IF(INDEX(holidays,WEEKDAY(B96,2))&lt;&gt;"x",IF(SUMPRODUCT((céges!$B$6:$B$55&lt;=calculation!B96)*(céges!$C$6:$C$55&gt;=calculation!B96))&gt;0,1,0),IF(SUMPRODUCT((céges!$D$6:$D$55&lt;=calculation!B96)*(céges!$E$6:$E$55&gt;=calculation!B96))&gt;0,0,1))</f>
        <v>1</v>
      </c>
    </row>
    <row r="97" spans="2:3" ht="12.75">
      <c r="B97" s="1">
        <f t="shared" si="1"/>
        <v>39174</v>
      </c>
      <c r="C97">
        <f>IF(INDEX(holidays,WEEKDAY(B97,2))&lt;&gt;"x",IF(SUMPRODUCT((céges!$B$6:$B$55&lt;=calculation!B97)*(céges!$C$6:$C$55&gt;=calculation!B97))&gt;0,1,0),IF(SUMPRODUCT((céges!$D$6:$D$55&lt;=calculation!B97)*(céges!$E$6:$E$55&gt;=calculation!B97))&gt;0,0,1))</f>
        <v>0</v>
      </c>
    </row>
    <row r="98" spans="2:3" ht="12.75">
      <c r="B98" s="1">
        <f t="shared" si="1"/>
        <v>39175</v>
      </c>
      <c r="C98">
        <f>IF(INDEX(holidays,WEEKDAY(B98,2))&lt;&gt;"x",IF(SUMPRODUCT((céges!$B$6:$B$55&lt;=calculation!B98)*(céges!$C$6:$C$55&gt;=calculation!B98))&gt;0,1,0),IF(SUMPRODUCT((céges!$D$6:$D$55&lt;=calculation!B98)*(céges!$E$6:$E$55&gt;=calculation!B98))&gt;0,0,1))</f>
        <v>0</v>
      </c>
    </row>
    <row r="99" spans="2:3" ht="12.75">
      <c r="B99" s="1">
        <f t="shared" si="1"/>
        <v>39176</v>
      </c>
      <c r="C99">
        <f>IF(INDEX(holidays,WEEKDAY(B99,2))&lt;&gt;"x",IF(SUMPRODUCT((céges!$B$6:$B$55&lt;=calculation!B99)*(céges!$C$6:$C$55&gt;=calculation!B99))&gt;0,1,0),IF(SUMPRODUCT((céges!$D$6:$D$55&lt;=calculation!B99)*(céges!$E$6:$E$55&gt;=calculation!B99))&gt;0,0,1))</f>
        <v>0</v>
      </c>
    </row>
    <row r="100" spans="2:3" ht="12.75">
      <c r="B100" s="1">
        <f t="shared" si="1"/>
        <v>39177</v>
      </c>
      <c r="C100">
        <f>IF(INDEX(holidays,WEEKDAY(B100,2))&lt;&gt;"x",IF(SUMPRODUCT((céges!$B$6:$B$55&lt;=calculation!B100)*(céges!$C$6:$C$55&gt;=calculation!B100))&gt;0,1,0),IF(SUMPRODUCT((céges!$D$6:$D$55&lt;=calculation!B100)*(céges!$E$6:$E$55&gt;=calculation!B100))&gt;0,0,1))</f>
        <v>0</v>
      </c>
    </row>
    <row r="101" spans="2:3" ht="12.75">
      <c r="B101" s="1">
        <f t="shared" si="1"/>
        <v>39178</v>
      </c>
      <c r="C101">
        <f>IF(INDEX(holidays,WEEKDAY(B101,2))&lt;&gt;"x",IF(SUMPRODUCT((céges!$B$6:$B$55&lt;=calculation!B101)*(céges!$C$6:$C$55&gt;=calculation!B101))&gt;0,1,0),IF(SUMPRODUCT((céges!$D$6:$D$55&lt;=calculation!B101)*(céges!$E$6:$E$55&gt;=calculation!B101))&gt;0,0,1))</f>
        <v>0</v>
      </c>
    </row>
    <row r="102" spans="2:3" ht="12.75">
      <c r="B102" s="1">
        <f t="shared" si="1"/>
        <v>39179</v>
      </c>
      <c r="C102">
        <f>IF(INDEX(holidays,WEEKDAY(B102,2))&lt;&gt;"x",IF(SUMPRODUCT((céges!$B$6:$B$55&lt;=calculation!B102)*(céges!$C$6:$C$55&gt;=calculation!B102))&gt;0,1,0),IF(SUMPRODUCT((céges!$D$6:$D$55&lt;=calculation!B102)*(céges!$E$6:$E$55&gt;=calculation!B102))&gt;0,0,1))</f>
        <v>1</v>
      </c>
    </row>
    <row r="103" spans="2:3" ht="12.75">
      <c r="B103" s="1">
        <f t="shared" si="1"/>
        <v>39180</v>
      </c>
      <c r="C103">
        <f>IF(INDEX(holidays,WEEKDAY(B103,2))&lt;&gt;"x",IF(SUMPRODUCT((céges!$B$6:$B$55&lt;=calculation!B103)*(céges!$C$6:$C$55&gt;=calculation!B103))&gt;0,1,0),IF(SUMPRODUCT((céges!$D$6:$D$55&lt;=calculation!B103)*(céges!$E$6:$E$55&gt;=calculation!B103))&gt;0,0,1))</f>
        <v>1</v>
      </c>
    </row>
    <row r="104" spans="2:3" ht="12.75">
      <c r="B104" s="1">
        <f t="shared" si="1"/>
        <v>39181</v>
      </c>
      <c r="C104">
        <f>IF(INDEX(holidays,WEEKDAY(B104,2))&lt;&gt;"x",IF(SUMPRODUCT((céges!$B$6:$B$55&lt;=calculation!B104)*(céges!$C$6:$C$55&gt;=calculation!B104))&gt;0,1,0),IF(SUMPRODUCT((céges!$D$6:$D$55&lt;=calculation!B104)*(céges!$E$6:$E$55&gt;=calculation!B104))&gt;0,0,1))</f>
        <v>0</v>
      </c>
    </row>
    <row r="105" spans="2:3" ht="12.75">
      <c r="B105" s="1">
        <f t="shared" si="1"/>
        <v>39182</v>
      </c>
      <c r="C105">
        <f>IF(INDEX(holidays,WEEKDAY(B105,2))&lt;&gt;"x",IF(SUMPRODUCT((céges!$B$6:$B$55&lt;=calculation!B105)*(céges!$C$6:$C$55&gt;=calculation!B105))&gt;0,1,0),IF(SUMPRODUCT((céges!$D$6:$D$55&lt;=calculation!B105)*(céges!$E$6:$E$55&gt;=calculation!B105))&gt;0,0,1))</f>
        <v>0</v>
      </c>
    </row>
    <row r="106" spans="2:3" ht="12.75">
      <c r="B106" s="1">
        <f t="shared" si="1"/>
        <v>39183</v>
      </c>
      <c r="C106">
        <f>IF(INDEX(holidays,WEEKDAY(B106,2))&lt;&gt;"x",IF(SUMPRODUCT((céges!$B$6:$B$55&lt;=calculation!B106)*(céges!$C$6:$C$55&gt;=calculation!B106))&gt;0,1,0),IF(SUMPRODUCT((céges!$D$6:$D$55&lt;=calculation!B106)*(céges!$E$6:$E$55&gt;=calculation!B106))&gt;0,0,1))</f>
        <v>0</v>
      </c>
    </row>
    <row r="107" spans="2:3" ht="12.75">
      <c r="B107" s="1">
        <f t="shared" si="1"/>
        <v>39184</v>
      </c>
      <c r="C107">
        <f>IF(INDEX(holidays,WEEKDAY(B107,2))&lt;&gt;"x",IF(SUMPRODUCT((céges!$B$6:$B$55&lt;=calculation!B107)*(céges!$C$6:$C$55&gt;=calculation!B107))&gt;0,1,0),IF(SUMPRODUCT((céges!$D$6:$D$55&lt;=calculation!B107)*(céges!$E$6:$E$55&gt;=calculation!B107))&gt;0,0,1))</f>
        <v>0</v>
      </c>
    </row>
    <row r="108" spans="2:3" ht="12.75">
      <c r="B108" s="1">
        <f t="shared" si="1"/>
        <v>39185</v>
      </c>
      <c r="C108">
        <f>IF(INDEX(holidays,WEEKDAY(B108,2))&lt;&gt;"x",IF(SUMPRODUCT((céges!$B$6:$B$55&lt;=calculation!B108)*(céges!$C$6:$C$55&gt;=calculation!B108))&gt;0,1,0),IF(SUMPRODUCT((céges!$D$6:$D$55&lt;=calculation!B108)*(céges!$E$6:$E$55&gt;=calculation!B108))&gt;0,0,1))</f>
        <v>0</v>
      </c>
    </row>
    <row r="109" spans="2:3" ht="12.75">
      <c r="B109" s="1">
        <f t="shared" si="1"/>
        <v>39186</v>
      </c>
      <c r="C109">
        <f>IF(INDEX(holidays,WEEKDAY(B109,2))&lt;&gt;"x",IF(SUMPRODUCT((céges!$B$6:$B$55&lt;=calculation!B109)*(céges!$C$6:$C$55&gt;=calculation!B109))&gt;0,1,0),IF(SUMPRODUCT((céges!$D$6:$D$55&lt;=calculation!B109)*(céges!$E$6:$E$55&gt;=calculation!B109))&gt;0,0,1))</f>
        <v>1</v>
      </c>
    </row>
    <row r="110" spans="2:3" ht="12.75">
      <c r="B110" s="1">
        <f t="shared" si="1"/>
        <v>39187</v>
      </c>
      <c r="C110">
        <f>IF(INDEX(holidays,WEEKDAY(B110,2))&lt;&gt;"x",IF(SUMPRODUCT((céges!$B$6:$B$55&lt;=calculation!B110)*(céges!$C$6:$C$55&gt;=calculation!B110))&gt;0,1,0),IF(SUMPRODUCT((céges!$D$6:$D$55&lt;=calculation!B110)*(céges!$E$6:$E$55&gt;=calculation!B110))&gt;0,0,1))</f>
        <v>1</v>
      </c>
    </row>
    <row r="111" spans="2:3" ht="12.75">
      <c r="B111" s="1">
        <f t="shared" si="1"/>
        <v>39188</v>
      </c>
      <c r="C111">
        <f>IF(INDEX(holidays,WEEKDAY(B111,2))&lt;&gt;"x",IF(SUMPRODUCT((céges!$B$6:$B$55&lt;=calculation!B111)*(céges!$C$6:$C$55&gt;=calculation!B111))&gt;0,1,0),IF(SUMPRODUCT((céges!$D$6:$D$55&lt;=calculation!B111)*(céges!$E$6:$E$55&gt;=calculation!B111))&gt;0,0,1))</f>
        <v>0</v>
      </c>
    </row>
    <row r="112" spans="2:3" ht="12.75">
      <c r="B112" s="1">
        <f t="shared" si="1"/>
        <v>39189</v>
      </c>
      <c r="C112">
        <f>IF(INDEX(holidays,WEEKDAY(B112,2))&lt;&gt;"x",IF(SUMPRODUCT((céges!$B$6:$B$55&lt;=calculation!B112)*(céges!$C$6:$C$55&gt;=calculation!B112))&gt;0,1,0),IF(SUMPRODUCT((céges!$D$6:$D$55&lt;=calculation!B112)*(céges!$E$6:$E$55&gt;=calculation!B112))&gt;0,0,1))</f>
        <v>0</v>
      </c>
    </row>
    <row r="113" spans="2:3" ht="12.75">
      <c r="B113" s="1">
        <f t="shared" si="1"/>
        <v>39190</v>
      </c>
      <c r="C113">
        <f>IF(INDEX(holidays,WEEKDAY(B113,2))&lt;&gt;"x",IF(SUMPRODUCT((céges!$B$6:$B$55&lt;=calculation!B113)*(céges!$C$6:$C$55&gt;=calculation!B113))&gt;0,1,0),IF(SUMPRODUCT((céges!$D$6:$D$55&lt;=calculation!B113)*(céges!$E$6:$E$55&gt;=calculation!B113))&gt;0,0,1))</f>
        <v>0</v>
      </c>
    </row>
    <row r="114" spans="2:3" ht="12.75">
      <c r="B114" s="1">
        <f t="shared" si="1"/>
        <v>39191</v>
      </c>
      <c r="C114">
        <f>IF(INDEX(holidays,WEEKDAY(B114,2))&lt;&gt;"x",IF(SUMPRODUCT((céges!$B$6:$B$55&lt;=calculation!B114)*(céges!$C$6:$C$55&gt;=calculation!B114))&gt;0,1,0),IF(SUMPRODUCT((céges!$D$6:$D$55&lt;=calculation!B114)*(céges!$E$6:$E$55&gt;=calculation!B114))&gt;0,0,1))</f>
        <v>0</v>
      </c>
    </row>
    <row r="115" spans="2:3" ht="12.75">
      <c r="B115" s="1">
        <f t="shared" si="1"/>
        <v>39192</v>
      </c>
      <c r="C115">
        <f>IF(INDEX(holidays,WEEKDAY(B115,2))&lt;&gt;"x",IF(SUMPRODUCT((céges!$B$6:$B$55&lt;=calculation!B115)*(céges!$C$6:$C$55&gt;=calculation!B115))&gt;0,1,0),IF(SUMPRODUCT((céges!$D$6:$D$55&lt;=calculation!B115)*(céges!$E$6:$E$55&gt;=calculation!B115))&gt;0,0,1))</f>
        <v>0</v>
      </c>
    </row>
    <row r="116" spans="2:3" ht="12.75">
      <c r="B116" s="1">
        <f t="shared" si="1"/>
        <v>39193</v>
      </c>
      <c r="C116">
        <f>IF(INDEX(holidays,WEEKDAY(B116,2))&lt;&gt;"x",IF(SUMPRODUCT((céges!$B$6:$B$55&lt;=calculation!B116)*(céges!$C$6:$C$55&gt;=calculation!B116))&gt;0,1,0),IF(SUMPRODUCT((céges!$D$6:$D$55&lt;=calculation!B116)*(céges!$E$6:$E$55&gt;=calculation!B116))&gt;0,0,1))</f>
        <v>1</v>
      </c>
    </row>
    <row r="117" spans="2:3" ht="12.75">
      <c r="B117" s="1">
        <f t="shared" si="1"/>
        <v>39194</v>
      </c>
      <c r="C117">
        <f>IF(INDEX(holidays,WEEKDAY(B117,2))&lt;&gt;"x",IF(SUMPRODUCT((céges!$B$6:$B$55&lt;=calculation!B117)*(céges!$C$6:$C$55&gt;=calculation!B117))&gt;0,1,0),IF(SUMPRODUCT((céges!$D$6:$D$55&lt;=calculation!B117)*(céges!$E$6:$E$55&gt;=calculation!B117))&gt;0,0,1))</f>
        <v>1</v>
      </c>
    </row>
    <row r="118" spans="2:3" ht="12.75">
      <c r="B118" s="1">
        <f t="shared" si="1"/>
        <v>39195</v>
      </c>
      <c r="C118">
        <f>IF(INDEX(holidays,WEEKDAY(B118,2))&lt;&gt;"x",IF(SUMPRODUCT((céges!$B$6:$B$55&lt;=calculation!B118)*(céges!$C$6:$C$55&gt;=calculation!B118))&gt;0,1,0),IF(SUMPRODUCT((céges!$D$6:$D$55&lt;=calculation!B118)*(céges!$E$6:$E$55&gt;=calculation!B118))&gt;0,0,1))</f>
        <v>0</v>
      </c>
    </row>
    <row r="119" spans="2:3" ht="12.75">
      <c r="B119" s="1">
        <f t="shared" si="1"/>
        <v>39196</v>
      </c>
      <c r="C119">
        <f>IF(INDEX(holidays,WEEKDAY(B119,2))&lt;&gt;"x",IF(SUMPRODUCT((céges!$B$6:$B$55&lt;=calculation!B119)*(céges!$C$6:$C$55&gt;=calculation!B119))&gt;0,1,0),IF(SUMPRODUCT((céges!$D$6:$D$55&lt;=calculation!B119)*(céges!$E$6:$E$55&gt;=calculation!B119))&gt;0,0,1))</f>
        <v>0</v>
      </c>
    </row>
    <row r="120" spans="2:3" ht="12.75">
      <c r="B120" s="1">
        <f t="shared" si="1"/>
        <v>39197</v>
      </c>
      <c r="C120">
        <f>IF(INDEX(holidays,WEEKDAY(B120,2))&lt;&gt;"x",IF(SUMPRODUCT((céges!$B$6:$B$55&lt;=calculation!B120)*(céges!$C$6:$C$55&gt;=calculation!B120))&gt;0,1,0),IF(SUMPRODUCT((céges!$D$6:$D$55&lt;=calculation!B120)*(céges!$E$6:$E$55&gt;=calculation!B120))&gt;0,0,1))</f>
        <v>0</v>
      </c>
    </row>
    <row r="121" spans="2:3" ht="12.75">
      <c r="B121" s="1">
        <f t="shared" si="1"/>
        <v>39198</v>
      </c>
      <c r="C121">
        <f>IF(INDEX(holidays,WEEKDAY(B121,2))&lt;&gt;"x",IF(SUMPRODUCT((céges!$B$6:$B$55&lt;=calculation!B121)*(céges!$C$6:$C$55&gt;=calculation!B121))&gt;0,1,0),IF(SUMPRODUCT((céges!$D$6:$D$55&lt;=calculation!B121)*(céges!$E$6:$E$55&gt;=calculation!B121))&gt;0,0,1))</f>
        <v>0</v>
      </c>
    </row>
    <row r="122" spans="2:3" ht="12.75">
      <c r="B122" s="1">
        <f t="shared" si="1"/>
        <v>39199</v>
      </c>
      <c r="C122">
        <f>IF(INDEX(holidays,WEEKDAY(B122,2))&lt;&gt;"x",IF(SUMPRODUCT((céges!$B$6:$B$55&lt;=calculation!B122)*(céges!$C$6:$C$55&gt;=calculation!B122))&gt;0,1,0),IF(SUMPRODUCT((céges!$D$6:$D$55&lt;=calculation!B122)*(céges!$E$6:$E$55&gt;=calculation!B122))&gt;0,0,1))</f>
        <v>0</v>
      </c>
    </row>
    <row r="123" spans="2:3" ht="12.75">
      <c r="B123" s="1">
        <f t="shared" si="1"/>
        <v>39200</v>
      </c>
      <c r="C123">
        <f>IF(INDEX(holidays,WEEKDAY(B123,2))&lt;&gt;"x",IF(SUMPRODUCT((céges!$B$6:$B$55&lt;=calculation!B123)*(céges!$C$6:$C$55&gt;=calculation!B123))&gt;0,1,0),IF(SUMPRODUCT((céges!$D$6:$D$55&lt;=calculation!B123)*(céges!$E$6:$E$55&gt;=calculation!B123))&gt;0,0,1))</f>
        <v>1</v>
      </c>
    </row>
    <row r="124" spans="2:3" ht="12.75">
      <c r="B124" s="1">
        <f t="shared" si="1"/>
        <v>39201</v>
      </c>
      <c r="C124">
        <f>IF(INDEX(holidays,WEEKDAY(B124,2))&lt;&gt;"x",IF(SUMPRODUCT((céges!$B$6:$B$55&lt;=calculation!B124)*(céges!$C$6:$C$55&gt;=calculation!B124))&gt;0,1,0),IF(SUMPRODUCT((céges!$D$6:$D$55&lt;=calculation!B124)*(céges!$E$6:$E$55&gt;=calculation!B124))&gt;0,0,1))</f>
        <v>1</v>
      </c>
    </row>
    <row r="125" spans="2:3" ht="12.75">
      <c r="B125" s="1">
        <f t="shared" si="1"/>
        <v>39202</v>
      </c>
      <c r="C125">
        <f>IF(INDEX(holidays,WEEKDAY(B125,2))&lt;&gt;"x",IF(SUMPRODUCT((céges!$B$6:$B$55&lt;=calculation!B125)*(céges!$C$6:$C$55&gt;=calculation!B125))&gt;0,1,0),IF(SUMPRODUCT((céges!$D$6:$D$55&lt;=calculation!B125)*(céges!$E$6:$E$55&gt;=calculation!B125))&gt;0,0,1))</f>
        <v>0</v>
      </c>
    </row>
    <row r="126" spans="2:3" ht="12.75">
      <c r="B126" s="1">
        <f t="shared" si="1"/>
        <v>39203</v>
      </c>
      <c r="C126">
        <f>IF(INDEX(holidays,WEEKDAY(B126,2))&lt;&gt;"x",IF(SUMPRODUCT((céges!$B$6:$B$55&lt;=calculation!B126)*(céges!$C$6:$C$55&gt;=calculation!B126))&gt;0,1,0),IF(SUMPRODUCT((céges!$D$6:$D$55&lt;=calculation!B126)*(céges!$E$6:$E$55&gt;=calculation!B126))&gt;0,0,1))</f>
        <v>0</v>
      </c>
    </row>
    <row r="127" spans="2:3" ht="12.75">
      <c r="B127" s="1">
        <f t="shared" si="1"/>
        <v>39204</v>
      </c>
      <c r="C127">
        <f>IF(INDEX(holidays,WEEKDAY(B127,2))&lt;&gt;"x",IF(SUMPRODUCT((céges!$B$6:$B$55&lt;=calculation!B127)*(céges!$C$6:$C$55&gt;=calculation!B127))&gt;0,1,0),IF(SUMPRODUCT((céges!$D$6:$D$55&lt;=calculation!B127)*(céges!$E$6:$E$55&gt;=calculation!B127))&gt;0,0,1))</f>
        <v>0</v>
      </c>
    </row>
    <row r="128" spans="2:3" ht="12.75">
      <c r="B128" s="1">
        <f t="shared" si="1"/>
        <v>39205</v>
      </c>
      <c r="C128">
        <f>IF(INDEX(holidays,WEEKDAY(B128,2))&lt;&gt;"x",IF(SUMPRODUCT((céges!$B$6:$B$55&lt;=calculation!B128)*(céges!$C$6:$C$55&gt;=calculation!B128))&gt;0,1,0),IF(SUMPRODUCT((céges!$D$6:$D$55&lt;=calculation!B128)*(céges!$E$6:$E$55&gt;=calculation!B128))&gt;0,0,1))</f>
        <v>0</v>
      </c>
    </row>
    <row r="129" spans="2:3" ht="12.75">
      <c r="B129" s="1">
        <f t="shared" si="1"/>
        <v>39206</v>
      </c>
      <c r="C129">
        <f>IF(INDEX(holidays,WEEKDAY(B129,2))&lt;&gt;"x",IF(SUMPRODUCT((céges!$B$6:$B$55&lt;=calculation!B129)*(céges!$C$6:$C$55&gt;=calculation!B129))&gt;0,1,0),IF(SUMPRODUCT((céges!$D$6:$D$55&lt;=calculation!B129)*(céges!$E$6:$E$55&gt;=calculation!B129))&gt;0,0,1))</f>
        <v>0</v>
      </c>
    </row>
    <row r="130" spans="2:3" ht="12.75">
      <c r="B130" s="1">
        <f t="shared" si="1"/>
        <v>39207</v>
      </c>
      <c r="C130">
        <f>IF(INDEX(holidays,WEEKDAY(B130,2))&lt;&gt;"x",IF(SUMPRODUCT((céges!$B$6:$B$55&lt;=calculation!B130)*(céges!$C$6:$C$55&gt;=calculation!B130))&gt;0,1,0),IF(SUMPRODUCT((céges!$D$6:$D$55&lt;=calculation!B130)*(céges!$E$6:$E$55&gt;=calculation!B130))&gt;0,0,1))</f>
        <v>1</v>
      </c>
    </row>
    <row r="131" spans="2:3" ht="12.75">
      <c r="B131" s="1">
        <f t="shared" si="1"/>
        <v>39208</v>
      </c>
      <c r="C131">
        <f>IF(INDEX(holidays,WEEKDAY(B131,2))&lt;&gt;"x",IF(SUMPRODUCT((céges!$B$6:$B$55&lt;=calculation!B131)*(céges!$C$6:$C$55&gt;=calculation!B131))&gt;0,1,0),IF(SUMPRODUCT((céges!$D$6:$D$55&lt;=calculation!B131)*(céges!$E$6:$E$55&gt;=calculation!B131))&gt;0,0,1))</f>
        <v>1</v>
      </c>
    </row>
    <row r="132" spans="2:3" ht="12.75">
      <c r="B132" s="1">
        <f t="shared" si="1"/>
        <v>39209</v>
      </c>
      <c r="C132">
        <f>IF(INDEX(holidays,WEEKDAY(B132,2))&lt;&gt;"x",IF(SUMPRODUCT((céges!$B$6:$B$55&lt;=calculation!B132)*(céges!$C$6:$C$55&gt;=calculation!B132))&gt;0,1,0),IF(SUMPRODUCT((céges!$D$6:$D$55&lt;=calculation!B132)*(céges!$E$6:$E$55&gt;=calculation!B132))&gt;0,0,1))</f>
        <v>0</v>
      </c>
    </row>
    <row r="133" spans="2:3" ht="12.75">
      <c r="B133" s="1">
        <f t="shared" si="1"/>
        <v>39210</v>
      </c>
      <c r="C133">
        <f>IF(INDEX(holidays,WEEKDAY(B133,2))&lt;&gt;"x",IF(SUMPRODUCT((céges!$B$6:$B$55&lt;=calculation!B133)*(céges!$C$6:$C$55&gt;=calculation!B133))&gt;0,1,0),IF(SUMPRODUCT((céges!$D$6:$D$55&lt;=calculation!B133)*(céges!$E$6:$E$55&gt;=calculation!B133))&gt;0,0,1))</f>
        <v>0</v>
      </c>
    </row>
    <row r="134" spans="2:3" ht="12.75">
      <c r="B134" s="1">
        <f t="shared" si="1"/>
        <v>39211</v>
      </c>
      <c r="C134">
        <f>IF(INDEX(holidays,WEEKDAY(B134,2))&lt;&gt;"x",IF(SUMPRODUCT((céges!$B$6:$B$55&lt;=calculation!B134)*(céges!$C$6:$C$55&gt;=calculation!B134))&gt;0,1,0),IF(SUMPRODUCT((céges!$D$6:$D$55&lt;=calculation!B134)*(céges!$E$6:$E$55&gt;=calculation!B134))&gt;0,0,1))</f>
        <v>0</v>
      </c>
    </row>
    <row r="135" spans="2:3" ht="12.75">
      <c r="B135" s="1">
        <f t="shared" si="1"/>
        <v>39212</v>
      </c>
      <c r="C135">
        <f>IF(INDEX(holidays,WEEKDAY(B135,2))&lt;&gt;"x",IF(SUMPRODUCT((céges!$B$6:$B$55&lt;=calculation!B135)*(céges!$C$6:$C$55&gt;=calculation!B135))&gt;0,1,0),IF(SUMPRODUCT((céges!$D$6:$D$55&lt;=calculation!B135)*(céges!$E$6:$E$55&gt;=calculation!B135))&gt;0,0,1))</f>
        <v>0</v>
      </c>
    </row>
    <row r="136" spans="2:3" ht="12.75">
      <c r="B136" s="1">
        <f aca="true" t="shared" si="2" ref="B136:B199">B135+1</f>
        <v>39213</v>
      </c>
      <c r="C136">
        <f>IF(INDEX(holidays,WEEKDAY(B136,2))&lt;&gt;"x",IF(SUMPRODUCT((céges!$B$6:$B$55&lt;=calculation!B136)*(céges!$C$6:$C$55&gt;=calculation!B136))&gt;0,1,0),IF(SUMPRODUCT((céges!$D$6:$D$55&lt;=calculation!B136)*(céges!$E$6:$E$55&gt;=calculation!B136))&gt;0,0,1))</f>
        <v>0</v>
      </c>
    </row>
    <row r="137" spans="2:3" ht="12.75">
      <c r="B137" s="1">
        <f t="shared" si="2"/>
        <v>39214</v>
      </c>
      <c r="C137">
        <f>IF(INDEX(holidays,WEEKDAY(B137,2))&lt;&gt;"x",IF(SUMPRODUCT((céges!$B$6:$B$55&lt;=calculation!B137)*(céges!$C$6:$C$55&gt;=calculation!B137))&gt;0,1,0),IF(SUMPRODUCT((céges!$D$6:$D$55&lt;=calculation!B137)*(céges!$E$6:$E$55&gt;=calculation!B137))&gt;0,0,1))</f>
        <v>1</v>
      </c>
    </row>
    <row r="138" spans="2:3" ht="12.75">
      <c r="B138" s="1">
        <f t="shared" si="2"/>
        <v>39215</v>
      </c>
      <c r="C138">
        <f>IF(INDEX(holidays,WEEKDAY(B138,2))&lt;&gt;"x",IF(SUMPRODUCT((céges!$B$6:$B$55&lt;=calculation!B138)*(céges!$C$6:$C$55&gt;=calculation!B138))&gt;0,1,0),IF(SUMPRODUCT((céges!$D$6:$D$55&lt;=calculation!B138)*(céges!$E$6:$E$55&gt;=calculation!B138))&gt;0,0,1))</f>
        <v>1</v>
      </c>
    </row>
    <row r="139" spans="2:3" ht="12.75">
      <c r="B139" s="1">
        <f t="shared" si="2"/>
        <v>39216</v>
      </c>
      <c r="C139">
        <f>IF(INDEX(holidays,WEEKDAY(B139,2))&lt;&gt;"x",IF(SUMPRODUCT((céges!$B$6:$B$55&lt;=calculation!B139)*(céges!$C$6:$C$55&gt;=calculation!B139))&gt;0,1,0),IF(SUMPRODUCT((céges!$D$6:$D$55&lt;=calculation!B139)*(céges!$E$6:$E$55&gt;=calculation!B139))&gt;0,0,1))</f>
        <v>0</v>
      </c>
    </row>
    <row r="140" spans="2:3" ht="12.75">
      <c r="B140" s="1">
        <f t="shared" si="2"/>
        <v>39217</v>
      </c>
      <c r="C140">
        <f>IF(INDEX(holidays,WEEKDAY(B140,2))&lt;&gt;"x",IF(SUMPRODUCT((céges!$B$6:$B$55&lt;=calculation!B140)*(céges!$C$6:$C$55&gt;=calculation!B140))&gt;0,1,0),IF(SUMPRODUCT((céges!$D$6:$D$55&lt;=calculation!B140)*(céges!$E$6:$E$55&gt;=calculation!B140))&gt;0,0,1))</f>
        <v>0</v>
      </c>
    </row>
    <row r="141" spans="2:3" ht="12.75">
      <c r="B141" s="1">
        <f t="shared" si="2"/>
        <v>39218</v>
      </c>
      <c r="C141">
        <f>IF(INDEX(holidays,WEEKDAY(B141,2))&lt;&gt;"x",IF(SUMPRODUCT((céges!$B$6:$B$55&lt;=calculation!B141)*(céges!$C$6:$C$55&gt;=calculation!B141))&gt;0,1,0),IF(SUMPRODUCT((céges!$D$6:$D$55&lt;=calculation!B141)*(céges!$E$6:$E$55&gt;=calculation!B141))&gt;0,0,1))</f>
        <v>0</v>
      </c>
    </row>
    <row r="142" spans="2:3" ht="12.75">
      <c r="B142" s="1">
        <f t="shared" si="2"/>
        <v>39219</v>
      </c>
      <c r="C142">
        <f>IF(INDEX(holidays,WEEKDAY(B142,2))&lt;&gt;"x",IF(SUMPRODUCT((céges!$B$6:$B$55&lt;=calculation!B142)*(céges!$C$6:$C$55&gt;=calculation!B142))&gt;0,1,0),IF(SUMPRODUCT((céges!$D$6:$D$55&lt;=calculation!B142)*(céges!$E$6:$E$55&gt;=calculation!B142))&gt;0,0,1))</f>
        <v>0</v>
      </c>
    </row>
    <row r="143" spans="2:3" ht="12.75">
      <c r="B143" s="1">
        <f t="shared" si="2"/>
        <v>39220</v>
      </c>
      <c r="C143">
        <f>IF(INDEX(holidays,WEEKDAY(B143,2))&lt;&gt;"x",IF(SUMPRODUCT((céges!$B$6:$B$55&lt;=calculation!B143)*(céges!$C$6:$C$55&gt;=calculation!B143))&gt;0,1,0),IF(SUMPRODUCT((céges!$D$6:$D$55&lt;=calculation!B143)*(céges!$E$6:$E$55&gt;=calculation!B143))&gt;0,0,1))</f>
        <v>0</v>
      </c>
    </row>
    <row r="144" spans="2:3" ht="12.75">
      <c r="B144" s="1">
        <f t="shared" si="2"/>
        <v>39221</v>
      </c>
      <c r="C144">
        <f>IF(INDEX(holidays,WEEKDAY(B144,2))&lt;&gt;"x",IF(SUMPRODUCT((céges!$B$6:$B$55&lt;=calculation!B144)*(céges!$C$6:$C$55&gt;=calculation!B144))&gt;0,1,0),IF(SUMPRODUCT((céges!$D$6:$D$55&lt;=calculation!B144)*(céges!$E$6:$E$55&gt;=calculation!B144))&gt;0,0,1))</f>
        <v>1</v>
      </c>
    </row>
    <row r="145" spans="2:3" ht="12.75">
      <c r="B145" s="1">
        <f t="shared" si="2"/>
        <v>39222</v>
      </c>
      <c r="C145">
        <f>IF(INDEX(holidays,WEEKDAY(B145,2))&lt;&gt;"x",IF(SUMPRODUCT((céges!$B$6:$B$55&lt;=calculation!B145)*(céges!$C$6:$C$55&gt;=calculation!B145))&gt;0,1,0),IF(SUMPRODUCT((céges!$D$6:$D$55&lt;=calculation!B145)*(céges!$E$6:$E$55&gt;=calculation!B145))&gt;0,0,1))</f>
        <v>1</v>
      </c>
    </row>
    <row r="146" spans="2:3" ht="12.75">
      <c r="B146" s="1">
        <f t="shared" si="2"/>
        <v>39223</v>
      </c>
      <c r="C146">
        <f>IF(INDEX(holidays,WEEKDAY(B146,2))&lt;&gt;"x",IF(SUMPRODUCT((céges!$B$6:$B$55&lt;=calculation!B146)*(céges!$C$6:$C$55&gt;=calculation!B146))&gt;0,1,0),IF(SUMPRODUCT((céges!$D$6:$D$55&lt;=calculation!B146)*(céges!$E$6:$E$55&gt;=calculation!B146))&gt;0,0,1))</f>
        <v>0</v>
      </c>
    </row>
    <row r="147" spans="2:3" ht="12.75">
      <c r="B147" s="1">
        <f t="shared" si="2"/>
        <v>39224</v>
      </c>
      <c r="C147">
        <f>IF(INDEX(holidays,WEEKDAY(B147,2))&lt;&gt;"x",IF(SUMPRODUCT((céges!$B$6:$B$55&lt;=calculation!B147)*(céges!$C$6:$C$55&gt;=calculation!B147))&gt;0,1,0),IF(SUMPRODUCT((céges!$D$6:$D$55&lt;=calculation!B147)*(céges!$E$6:$E$55&gt;=calculation!B147))&gt;0,0,1))</f>
        <v>0</v>
      </c>
    </row>
    <row r="148" spans="2:3" ht="12.75">
      <c r="B148" s="1">
        <f t="shared" si="2"/>
        <v>39225</v>
      </c>
      <c r="C148">
        <f>IF(INDEX(holidays,WEEKDAY(B148,2))&lt;&gt;"x",IF(SUMPRODUCT((céges!$B$6:$B$55&lt;=calculation!B148)*(céges!$C$6:$C$55&gt;=calculation!B148))&gt;0,1,0),IF(SUMPRODUCT((céges!$D$6:$D$55&lt;=calculation!B148)*(céges!$E$6:$E$55&gt;=calculation!B148))&gt;0,0,1))</f>
        <v>0</v>
      </c>
    </row>
    <row r="149" spans="2:3" ht="12.75">
      <c r="B149" s="1">
        <f t="shared" si="2"/>
        <v>39226</v>
      </c>
      <c r="C149">
        <f>IF(INDEX(holidays,WEEKDAY(B149,2))&lt;&gt;"x",IF(SUMPRODUCT((céges!$B$6:$B$55&lt;=calculation!B149)*(céges!$C$6:$C$55&gt;=calculation!B149))&gt;0,1,0),IF(SUMPRODUCT((céges!$D$6:$D$55&lt;=calculation!B149)*(céges!$E$6:$E$55&gt;=calculation!B149))&gt;0,0,1))</f>
        <v>0</v>
      </c>
    </row>
    <row r="150" spans="2:3" ht="12.75">
      <c r="B150" s="1">
        <f t="shared" si="2"/>
        <v>39227</v>
      </c>
      <c r="C150">
        <f>IF(INDEX(holidays,WEEKDAY(B150,2))&lt;&gt;"x",IF(SUMPRODUCT((céges!$B$6:$B$55&lt;=calculation!B150)*(céges!$C$6:$C$55&gt;=calculation!B150))&gt;0,1,0),IF(SUMPRODUCT((céges!$D$6:$D$55&lt;=calculation!B150)*(céges!$E$6:$E$55&gt;=calculation!B150))&gt;0,0,1))</f>
        <v>0</v>
      </c>
    </row>
    <row r="151" spans="2:3" ht="12.75">
      <c r="B151" s="1">
        <f t="shared" si="2"/>
        <v>39228</v>
      </c>
      <c r="C151">
        <f>IF(INDEX(holidays,WEEKDAY(B151,2))&lt;&gt;"x",IF(SUMPRODUCT((céges!$B$6:$B$55&lt;=calculation!B151)*(céges!$C$6:$C$55&gt;=calculation!B151))&gt;0,1,0),IF(SUMPRODUCT((céges!$D$6:$D$55&lt;=calculation!B151)*(céges!$E$6:$E$55&gt;=calculation!B151))&gt;0,0,1))</f>
        <v>1</v>
      </c>
    </row>
    <row r="152" spans="2:3" ht="12.75">
      <c r="B152" s="1">
        <f t="shared" si="2"/>
        <v>39229</v>
      </c>
      <c r="C152">
        <f>IF(INDEX(holidays,WEEKDAY(B152,2))&lt;&gt;"x",IF(SUMPRODUCT((céges!$B$6:$B$55&lt;=calculation!B152)*(céges!$C$6:$C$55&gt;=calculation!B152))&gt;0,1,0),IF(SUMPRODUCT((céges!$D$6:$D$55&lt;=calculation!B152)*(céges!$E$6:$E$55&gt;=calculation!B152))&gt;0,0,1))</f>
        <v>1</v>
      </c>
    </row>
    <row r="153" spans="2:3" ht="12.75">
      <c r="B153" s="1">
        <f t="shared" si="2"/>
        <v>39230</v>
      </c>
      <c r="C153">
        <f>IF(INDEX(holidays,WEEKDAY(B153,2))&lt;&gt;"x",IF(SUMPRODUCT((céges!$B$6:$B$55&lt;=calculation!B153)*(céges!$C$6:$C$55&gt;=calculation!B153))&gt;0,1,0),IF(SUMPRODUCT((céges!$D$6:$D$55&lt;=calculation!B153)*(céges!$E$6:$E$55&gt;=calculation!B153))&gt;0,0,1))</f>
        <v>0</v>
      </c>
    </row>
    <row r="154" spans="2:3" ht="12.75">
      <c r="B154" s="1">
        <f t="shared" si="2"/>
        <v>39231</v>
      </c>
      <c r="C154">
        <f>IF(INDEX(holidays,WEEKDAY(B154,2))&lt;&gt;"x",IF(SUMPRODUCT((céges!$B$6:$B$55&lt;=calculation!B154)*(céges!$C$6:$C$55&gt;=calculation!B154))&gt;0,1,0),IF(SUMPRODUCT((céges!$D$6:$D$55&lt;=calculation!B154)*(céges!$E$6:$E$55&gt;=calculation!B154))&gt;0,0,1))</f>
        <v>0</v>
      </c>
    </row>
    <row r="155" spans="2:3" ht="12.75">
      <c r="B155" s="1">
        <f t="shared" si="2"/>
        <v>39232</v>
      </c>
      <c r="C155">
        <f>IF(INDEX(holidays,WEEKDAY(B155,2))&lt;&gt;"x",IF(SUMPRODUCT((céges!$B$6:$B$55&lt;=calculation!B155)*(céges!$C$6:$C$55&gt;=calculation!B155))&gt;0,1,0),IF(SUMPRODUCT((céges!$D$6:$D$55&lt;=calculation!B155)*(céges!$E$6:$E$55&gt;=calculation!B155))&gt;0,0,1))</f>
        <v>0</v>
      </c>
    </row>
    <row r="156" spans="2:3" ht="12.75">
      <c r="B156" s="1">
        <f t="shared" si="2"/>
        <v>39233</v>
      </c>
      <c r="C156">
        <f>IF(INDEX(holidays,WEEKDAY(B156,2))&lt;&gt;"x",IF(SUMPRODUCT((céges!$B$6:$B$55&lt;=calculation!B156)*(céges!$C$6:$C$55&gt;=calculation!B156))&gt;0,1,0),IF(SUMPRODUCT((céges!$D$6:$D$55&lt;=calculation!B156)*(céges!$E$6:$E$55&gt;=calculation!B156))&gt;0,0,1))</f>
        <v>0</v>
      </c>
    </row>
    <row r="157" spans="2:3" ht="12.75">
      <c r="B157" s="1">
        <f t="shared" si="2"/>
        <v>39234</v>
      </c>
      <c r="C157">
        <f>IF(INDEX(holidays,WEEKDAY(B157,2))&lt;&gt;"x",IF(SUMPRODUCT((céges!$B$6:$B$55&lt;=calculation!B157)*(céges!$C$6:$C$55&gt;=calculation!B157))&gt;0,1,0),IF(SUMPRODUCT((céges!$D$6:$D$55&lt;=calculation!B157)*(céges!$E$6:$E$55&gt;=calculation!B157))&gt;0,0,1))</f>
        <v>0</v>
      </c>
    </row>
    <row r="158" spans="2:3" ht="12.75">
      <c r="B158" s="1">
        <f t="shared" si="2"/>
        <v>39235</v>
      </c>
      <c r="C158">
        <f>IF(INDEX(holidays,WEEKDAY(B158,2))&lt;&gt;"x",IF(SUMPRODUCT((céges!$B$6:$B$55&lt;=calculation!B158)*(céges!$C$6:$C$55&gt;=calculation!B158))&gt;0,1,0),IF(SUMPRODUCT((céges!$D$6:$D$55&lt;=calculation!B158)*(céges!$E$6:$E$55&gt;=calculation!B158))&gt;0,0,1))</f>
        <v>1</v>
      </c>
    </row>
    <row r="159" spans="2:3" ht="12.75">
      <c r="B159" s="1">
        <f t="shared" si="2"/>
        <v>39236</v>
      </c>
      <c r="C159">
        <f>IF(INDEX(holidays,WEEKDAY(B159,2))&lt;&gt;"x",IF(SUMPRODUCT((céges!$B$6:$B$55&lt;=calculation!B159)*(céges!$C$6:$C$55&gt;=calculation!B159))&gt;0,1,0),IF(SUMPRODUCT((céges!$D$6:$D$55&lt;=calculation!B159)*(céges!$E$6:$E$55&gt;=calculation!B159))&gt;0,0,1))</f>
        <v>1</v>
      </c>
    </row>
    <row r="160" spans="2:3" ht="12.75">
      <c r="B160" s="1">
        <f t="shared" si="2"/>
        <v>39237</v>
      </c>
      <c r="C160">
        <f>IF(INDEX(holidays,WEEKDAY(B160,2))&lt;&gt;"x",IF(SUMPRODUCT((céges!$B$6:$B$55&lt;=calculation!B160)*(céges!$C$6:$C$55&gt;=calculation!B160))&gt;0,1,0),IF(SUMPRODUCT((céges!$D$6:$D$55&lt;=calculation!B160)*(céges!$E$6:$E$55&gt;=calculation!B160))&gt;0,0,1))</f>
        <v>0</v>
      </c>
    </row>
    <row r="161" spans="2:3" ht="12.75">
      <c r="B161" s="1">
        <f t="shared" si="2"/>
        <v>39238</v>
      </c>
      <c r="C161">
        <f>IF(INDEX(holidays,WEEKDAY(B161,2))&lt;&gt;"x",IF(SUMPRODUCT((céges!$B$6:$B$55&lt;=calculation!B161)*(céges!$C$6:$C$55&gt;=calculation!B161))&gt;0,1,0),IF(SUMPRODUCT((céges!$D$6:$D$55&lt;=calculation!B161)*(céges!$E$6:$E$55&gt;=calculation!B161))&gt;0,0,1))</f>
        <v>0</v>
      </c>
    </row>
    <row r="162" spans="2:3" ht="12.75">
      <c r="B162" s="1">
        <f t="shared" si="2"/>
        <v>39239</v>
      </c>
      <c r="C162">
        <f>IF(INDEX(holidays,WEEKDAY(B162,2))&lt;&gt;"x",IF(SUMPRODUCT((céges!$B$6:$B$55&lt;=calculation!B162)*(céges!$C$6:$C$55&gt;=calculation!B162))&gt;0,1,0),IF(SUMPRODUCT((céges!$D$6:$D$55&lt;=calculation!B162)*(céges!$E$6:$E$55&gt;=calculation!B162))&gt;0,0,1))</f>
        <v>0</v>
      </c>
    </row>
    <row r="163" spans="2:3" ht="12.75">
      <c r="B163" s="1">
        <f t="shared" si="2"/>
        <v>39240</v>
      </c>
      <c r="C163">
        <f>IF(INDEX(holidays,WEEKDAY(B163,2))&lt;&gt;"x",IF(SUMPRODUCT((céges!$B$6:$B$55&lt;=calculation!B163)*(céges!$C$6:$C$55&gt;=calculation!B163))&gt;0,1,0),IF(SUMPRODUCT((céges!$D$6:$D$55&lt;=calculation!B163)*(céges!$E$6:$E$55&gt;=calculation!B163))&gt;0,0,1))</f>
        <v>0</v>
      </c>
    </row>
    <row r="164" spans="2:3" ht="12.75">
      <c r="B164" s="1">
        <f t="shared" si="2"/>
        <v>39241</v>
      </c>
      <c r="C164">
        <f>IF(INDEX(holidays,WEEKDAY(B164,2))&lt;&gt;"x",IF(SUMPRODUCT((céges!$B$6:$B$55&lt;=calculation!B164)*(céges!$C$6:$C$55&gt;=calculation!B164))&gt;0,1,0),IF(SUMPRODUCT((céges!$D$6:$D$55&lt;=calculation!B164)*(céges!$E$6:$E$55&gt;=calculation!B164))&gt;0,0,1))</f>
        <v>0</v>
      </c>
    </row>
    <row r="165" spans="2:3" ht="12.75">
      <c r="B165" s="1">
        <f t="shared" si="2"/>
        <v>39242</v>
      </c>
      <c r="C165">
        <f>IF(INDEX(holidays,WEEKDAY(B165,2))&lt;&gt;"x",IF(SUMPRODUCT((céges!$B$6:$B$55&lt;=calculation!B165)*(céges!$C$6:$C$55&gt;=calculation!B165))&gt;0,1,0),IF(SUMPRODUCT((céges!$D$6:$D$55&lt;=calculation!B165)*(céges!$E$6:$E$55&gt;=calculation!B165))&gt;0,0,1))</f>
        <v>1</v>
      </c>
    </row>
    <row r="166" spans="2:3" ht="12.75">
      <c r="B166" s="1">
        <f t="shared" si="2"/>
        <v>39243</v>
      </c>
      <c r="C166">
        <f>IF(INDEX(holidays,WEEKDAY(B166,2))&lt;&gt;"x",IF(SUMPRODUCT((céges!$B$6:$B$55&lt;=calculation!B166)*(céges!$C$6:$C$55&gt;=calculation!B166))&gt;0,1,0),IF(SUMPRODUCT((céges!$D$6:$D$55&lt;=calculation!B166)*(céges!$E$6:$E$55&gt;=calculation!B166))&gt;0,0,1))</f>
        <v>1</v>
      </c>
    </row>
    <row r="167" spans="2:3" ht="12.75">
      <c r="B167" s="1">
        <f t="shared" si="2"/>
        <v>39244</v>
      </c>
      <c r="C167">
        <f>IF(INDEX(holidays,WEEKDAY(B167,2))&lt;&gt;"x",IF(SUMPRODUCT((céges!$B$6:$B$55&lt;=calculation!B167)*(céges!$C$6:$C$55&gt;=calculation!B167))&gt;0,1,0),IF(SUMPRODUCT((céges!$D$6:$D$55&lt;=calculation!B167)*(céges!$E$6:$E$55&gt;=calculation!B167))&gt;0,0,1))</f>
        <v>0</v>
      </c>
    </row>
    <row r="168" spans="2:3" ht="12.75">
      <c r="B168" s="1">
        <f t="shared" si="2"/>
        <v>39245</v>
      </c>
      <c r="C168">
        <f>IF(INDEX(holidays,WEEKDAY(B168,2))&lt;&gt;"x",IF(SUMPRODUCT((céges!$B$6:$B$55&lt;=calculation!B168)*(céges!$C$6:$C$55&gt;=calculation!B168))&gt;0,1,0),IF(SUMPRODUCT((céges!$D$6:$D$55&lt;=calculation!B168)*(céges!$E$6:$E$55&gt;=calculation!B168))&gt;0,0,1))</f>
        <v>0</v>
      </c>
    </row>
    <row r="169" spans="2:3" ht="12.75">
      <c r="B169" s="1">
        <f t="shared" si="2"/>
        <v>39246</v>
      </c>
      <c r="C169">
        <f>IF(INDEX(holidays,WEEKDAY(B169,2))&lt;&gt;"x",IF(SUMPRODUCT((céges!$B$6:$B$55&lt;=calculation!B169)*(céges!$C$6:$C$55&gt;=calculation!B169))&gt;0,1,0),IF(SUMPRODUCT((céges!$D$6:$D$55&lt;=calculation!B169)*(céges!$E$6:$E$55&gt;=calculation!B169))&gt;0,0,1))</f>
        <v>0</v>
      </c>
    </row>
    <row r="170" spans="2:3" ht="12.75">
      <c r="B170" s="1">
        <f t="shared" si="2"/>
        <v>39247</v>
      </c>
      <c r="C170">
        <f>IF(INDEX(holidays,WEEKDAY(B170,2))&lt;&gt;"x",IF(SUMPRODUCT((céges!$B$6:$B$55&lt;=calculation!B170)*(céges!$C$6:$C$55&gt;=calculation!B170))&gt;0,1,0),IF(SUMPRODUCT((céges!$D$6:$D$55&lt;=calculation!B170)*(céges!$E$6:$E$55&gt;=calculation!B170))&gt;0,0,1))</f>
        <v>0</v>
      </c>
    </row>
    <row r="171" spans="2:3" ht="12.75">
      <c r="B171" s="1">
        <f t="shared" si="2"/>
        <v>39248</v>
      </c>
      <c r="C171">
        <f>IF(INDEX(holidays,WEEKDAY(B171,2))&lt;&gt;"x",IF(SUMPRODUCT((céges!$B$6:$B$55&lt;=calculation!B171)*(céges!$C$6:$C$55&gt;=calculation!B171))&gt;0,1,0),IF(SUMPRODUCT((céges!$D$6:$D$55&lt;=calculation!B171)*(céges!$E$6:$E$55&gt;=calculation!B171))&gt;0,0,1))</f>
        <v>0</v>
      </c>
    </row>
    <row r="172" spans="2:3" ht="12.75">
      <c r="B172" s="1">
        <f t="shared" si="2"/>
        <v>39249</v>
      </c>
      <c r="C172">
        <f>IF(INDEX(holidays,WEEKDAY(B172,2))&lt;&gt;"x",IF(SUMPRODUCT((céges!$B$6:$B$55&lt;=calculation!B172)*(céges!$C$6:$C$55&gt;=calculation!B172))&gt;0,1,0),IF(SUMPRODUCT((céges!$D$6:$D$55&lt;=calculation!B172)*(céges!$E$6:$E$55&gt;=calculation!B172))&gt;0,0,1))</f>
        <v>1</v>
      </c>
    </row>
    <row r="173" spans="2:3" ht="12.75">
      <c r="B173" s="1">
        <f t="shared" si="2"/>
        <v>39250</v>
      </c>
      <c r="C173">
        <f>IF(INDEX(holidays,WEEKDAY(B173,2))&lt;&gt;"x",IF(SUMPRODUCT((céges!$B$6:$B$55&lt;=calculation!B173)*(céges!$C$6:$C$55&gt;=calculation!B173))&gt;0,1,0),IF(SUMPRODUCT((céges!$D$6:$D$55&lt;=calculation!B173)*(céges!$E$6:$E$55&gt;=calculation!B173))&gt;0,0,1))</f>
        <v>1</v>
      </c>
    </row>
    <row r="174" spans="2:3" ht="12.75">
      <c r="B174" s="1">
        <f t="shared" si="2"/>
        <v>39251</v>
      </c>
      <c r="C174">
        <f>IF(INDEX(holidays,WEEKDAY(B174,2))&lt;&gt;"x",IF(SUMPRODUCT((céges!$B$6:$B$55&lt;=calculation!B174)*(céges!$C$6:$C$55&gt;=calculation!B174))&gt;0,1,0),IF(SUMPRODUCT((céges!$D$6:$D$55&lt;=calculation!B174)*(céges!$E$6:$E$55&gt;=calculation!B174))&gt;0,0,1))</f>
        <v>0</v>
      </c>
    </row>
    <row r="175" spans="2:3" ht="12.75">
      <c r="B175" s="1">
        <f t="shared" si="2"/>
        <v>39252</v>
      </c>
      <c r="C175">
        <f>IF(INDEX(holidays,WEEKDAY(B175,2))&lt;&gt;"x",IF(SUMPRODUCT((céges!$B$6:$B$55&lt;=calculation!B175)*(céges!$C$6:$C$55&gt;=calculation!B175))&gt;0,1,0),IF(SUMPRODUCT((céges!$D$6:$D$55&lt;=calculation!B175)*(céges!$E$6:$E$55&gt;=calculation!B175))&gt;0,0,1))</f>
        <v>0</v>
      </c>
    </row>
    <row r="176" spans="2:3" ht="12.75">
      <c r="B176" s="1">
        <f t="shared" si="2"/>
        <v>39253</v>
      </c>
      <c r="C176">
        <f>IF(INDEX(holidays,WEEKDAY(B176,2))&lt;&gt;"x",IF(SUMPRODUCT((céges!$B$6:$B$55&lt;=calculation!B176)*(céges!$C$6:$C$55&gt;=calculation!B176))&gt;0,1,0),IF(SUMPRODUCT((céges!$D$6:$D$55&lt;=calculation!B176)*(céges!$E$6:$E$55&gt;=calculation!B176))&gt;0,0,1))</f>
        <v>0</v>
      </c>
    </row>
    <row r="177" spans="2:3" ht="12.75">
      <c r="B177" s="1">
        <f t="shared" si="2"/>
        <v>39254</v>
      </c>
      <c r="C177">
        <f>IF(INDEX(holidays,WEEKDAY(B177,2))&lt;&gt;"x",IF(SUMPRODUCT((céges!$B$6:$B$55&lt;=calculation!B177)*(céges!$C$6:$C$55&gt;=calculation!B177))&gt;0,1,0),IF(SUMPRODUCT((céges!$D$6:$D$55&lt;=calculation!B177)*(céges!$E$6:$E$55&gt;=calculation!B177))&gt;0,0,1))</f>
        <v>0</v>
      </c>
    </row>
    <row r="178" spans="2:3" ht="12.75">
      <c r="B178" s="1">
        <f t="shared" si="2"/>
        <v>39255</v>
      </c>
      <c r="C178">
        <f>IF(INDEX(holidays,WEEKDAY(B178,2))&lt;&gt;"x",IF(SUMPRODUCT((céges!$B$6:$B$55&lt;=calculation!B178)*(céges!$C$6:$C$55&gt;=calculation!B178))&gt;0,1,0),IF(SUMPRODUCT((céges!$D$6:$D$55&lt;=calculation!B178)*(céges!$E$6:$E$55&gt;=calculation!B178))&gt;0,0,1))</f>
        <v>0</v>
      </c>
    </row>
    <row r="179" spans="2:3" ht="12.75">
      <c r="B179" s="1">
        <f t="shared" si="2"/>
        <v>39256</v>
      </c>
      <c r="C179">
        <f>IF(INDEX(holidays,WEEKDAY(B179,2))&lt;&gt;"x",IF(SUMPRODUCT((céges!$B$6:$B$55&lt;=calculation!B179)*(céges!$C$6:$C$55&gt;=calculation!B179))&gt;0,1,0),IF(SUMPRODUCT((céges!$D$6:$D$55&lt;=calculation!B179)*(céges!$E$6:$E$55&gt;=calculation!B179))&gt;0,0,1))</f>
        <v>1</v>
      </c>
    </row>
    <row r="180" spans="2:3" ht="12.75">
      <c r="B180" s="1">
        <f t="shared" si="2"/>
        <v>39257</v>
      </c>
      <c r="C180">
        <f>IF(INDEX(holidays,WEEKDAY(B180,2))&lt;&gt;"x",IF(SUMPRODUCT((céges!$B$6:$B$55&lt;=calculation!B180)*(céges!$C$6:$C$55&gt;=calculation!B180))&gt;0,1,0),IF(SUMPRODUCT((céges!$D$6:$D$55&lt;=calculation!B180)*(céges!$E$6:$E$55&gt;=calculation!B180))&gt;0,0,1))</f>
        <v>1</v>
      </c>
    </row>
    <row r="181" spans="2:3" ht="12.75">
      <c r="B181" s="1">
        <f t="shared" si="2"/>
        <v>39258</v>
      </c>
      <c r="C181">
        <f>IF(INDEX(holidays,WEEKDAY(B181,2))&lt;&gt;"x",IF(SUMPRODUCT((céges!$B$6:$B$55&lt;=calculation!B181)*(céges!$C$6:$C$55&gt;=calculation!B181))&gt;0,1,0),IF(SUMPRODUCT((céges!$D$6:$D$55&lt;=calculation!B181)*(céges!$E$6:$E$55&gt;=calculation!B181))&gt;0,0,1))</f>
        <v>0</v>
      </c>
    </row>
    <row r="182" spans="2:3" ht="12.75">
      <c r="B182" s="1">
        <f t="shared" si="2"/>
        <v>39259</v>
      </c>
      <c r="C182">
        <f>IF(INDEX(holidays,WEEKDAY(B182,2))&lt;&gt;"x",IF(SUMPRODUCT((céges!$B$6:$B$55&lt;=calculation!B182)*(céges!$C$6:$C$55&gt;=calculation!B182))&gt;0,1,0),IF(SUMPRODUCT((céges!$D$6:$D$55&lt;=calculation!B182)*(céges!$E$6:$E$55&gt;=calculation!B182))&gt;0,0,1))</f>
        <v>0</v>
      </c>
    </row>
    <row r="183" spans="2:3" ht="12.75">
      <c r="B183" s="1">
        <f t="shared" si="2"/>
        <v>39260</v>
      </c>
      <c r="C183">
        <f>IF(INDEX(holidays,WEEKDAY(B183,2))&lt;&gt;"x",IF(SUMPRODUCT((céges!$B$6:$B$55&lt;=calculation!B183)*(céges!$C$6:$C$55&gt;=calculation!B183))&gt;0,1,0),IF(SUMPRODUCT((céges!$D$6:$D$55&lt;=calculation!B183)*(céges!$E$6:$E$55&gt;=calculation!B183))&gt;0,0,1))</f>
        <v>0</v>
      </c>
    </row>
    <row r="184" spans="2:3" ht="12.75">
      <c r="B184" s="1">
        <f t="shared" si="2"/>
        <v>39261</v>
      </c>
      <c r="C184">
        <f>IF(INDEX(holidays,WEEKDAY(B184,2))&lt;&gt;"x",IF(SUMPRODUCT((céges!$B$6:$B$55&lt;=calculation!B184)*(céges!$C$6:$C$55&gt;=calculation!B184))&gt;0,1,0),IF(SUMPRODUCT((céges!$D$6:$D$55&lt;=calculation!B184)*(céges!$E$6:$E$55&gt;=calculation!B184))&gt;0,0,1))</f>
        <v>0</v>
      </c>
    </row>
    <row r="185" spans="2:3" ht="12.75">
      <c r="B185" s="1">
        <f t="shared" si="2"/>
        <v>39262</v>
      </c>
      <c r="C185">
        <f>IF(INDEX(holidays,WEEKDAY(B185,2))&lt;&gt;"x",IF(SUMPRODUCT((céges!$B$6:$B$55&lt;=calculation!B185)*(céges!$C$6:$C$55&gt;=calculation!B185))&gt;0,1,0),IF(SUMPRODUCT((céges!$D$6:$D$55&lt;=calculation!B185)*(céges!$E$6:$E$55&gt;=calculation!B185))&gt;0,0,1))</f>
        <v>0</v>
      </c>
    </row>
    <row r="186" spans="2:3" ht="12.75">
      <c r="B186" s="1">
        <f t="shared" si="2"/>
        <v>39263</v>
      </c>
      <c r="C186">
        <f>IF(INDEX(holidays,WEEKDAY(B186,2))&lt;&gt;"x",IF(SUMPRODUCT((céges!$B$6:$B$55&lt;=calculation!B186)*(céges!$C$6:$C$55&gt;=calculation!B186))&gt;0,1,0),IF(SUMPRODUCT((céges!$D$6:$D$55&lt;=calculation!B186)*(céges!$E$6:$E$55&gt;=calculation!B186))&gt;0,0,1))</f>
        <v>1</v>
      </c>
    </row>
    <row r="187" spans="2:3" ht="12.75">
      <c r="B187" s="1">
        <f t="shared" si="2"/>
        <v>39264</v>
      </c>
      <c r="C187">
        <f>IF(INDEX(holidays,WEEKDAY(B187,2))&lt;&gt;"x",IF(SUMPRODUCT((céges!$B$6:$B$55&lt;=calculation!B187)*(céges!$C$6:$C$55&gt;=calculation!B187))&gt;0,1,0),IF(SUMPRODUCT((céges!$D$6:$D$55&lt;=calculation!B187)*(céges!$E$6:$E$55&gt;=calculation!B187))&gt;0,0,1))</f>
        <v>1</v>
      </c>
    </row>
    <row r="188" spans="2:3" ht="12.75">
      <c r="B188" s="1">
        <f t="shared" si="2"/>
        <v>39265</v>
      </c>
      <c r="C188">
        <f>IF(INDEX(holidays,WEEKDAY(B188,2))&lt;&gt;"x",IF(SUMPRODUCT((céges!$B$6:$B$55&lt;=calculation!B188)*(céges!$C$6:$C$55&gt;=calculation!B188))&gt;0,1,0),IF(SUMPRODUCT((céges!$D$6:$D$55&lt;=calculation!B188)*(céges!$E$6:$E$55&gt;=calculation!B188))&gt;0,0,1))</f>
        <v>0</v>
      </c>
    </row>
    <row r="189" spans="2:3" ht="12.75">
      <c r="B189" s="1">
        <f t="shared" si="2"/>
        <v>39266</v>
      </c>
      <c r="C189">
        <f>IF(INDEX(holidays,WEEKDAY(B189,2))&lt;&gt;"x",IF(SUMPRODUCT((céges!$B$6:$B$55&lt;=calculation!B189)*(céges!$C$6:$C$55&gt;=calculation!B189))&gt;0,1,0),IF(SUMPRODUCT((céges!$D$6:$D$55&lt;=calculation!B189)*(céges!$E$6:$E$55&gt;=calculation!B189))&gt;0,0,1))</f>
        <v>0</v>
      </c>
    </row>
    <row r="190" spans="2:3" ht="12.75">
      <c r="B190" s="1">
        <f t="shared" si="2"/>
        <v>39267</v>
      </c>
      <c r="C190">
        <f>IF(INDEX(holidays,WEEKDAY(B190,2))&lt;&gt;"x",IF(SUMPRODUCT((céges!$B$6:$B$55&lt;=calculation!B190)*(céges!$C$6:$C$55&gt;=calculation!B190))&gt;0,1,0),IF(SUMPRODUCT((céges!$D$6:$D$55&lt;=calculation!B190)*(céges!$E$6:$E$55&gt;=calculation!B190))&gt;0,0,1))</f>
        <v>0</v>
      </c>
    </row>
    <row r="191" spans="2:3" ht="12.75">
      <c r="B191" s="1">
        <f t="shared" si="2"/>
        <v>39268</v>
      </c>
      <c r="C191">
        <f>IF(INDEX(holidays,WEEKDAY(B191,2))&lt;&gt;"x",IF(SUMPRODUCT((céges!$B$6:$B$55&lt;=calculation!B191)*(céges!$C$6:$C$55&gt;=calculation!B191))&gt;0,1,0),IF(SUMPRODUCT((céges!$D$6:$D$55&lt;=calculation!B191)*(céges!$E$6:$E$55&gt;=calculation!B191))&gt;0,0,1))</f>
        <v>0</v>
      </c>
    </row>
    <row r="192" spans="2:3" ht="12.75">
      <c r="B192" s="1">
        <f t="shared" si="2"/>
        <v>39269</v>
      </c>
      <c r="C192">
        <f>IF(INDEX(holidays,WEEKDAY(B192,2))&lt;&gt;"x",IF(SUMPRODUCT((céges!$B$6:$B$55&lt;=calculation!B192)*(céges!$C$6:$C$55&gt;=calculation!B192))&gt;0,1,0),IF(SUMPRODUCT((céges!$D$6:$D$55&lt;=calculation!B192)*(céges!$E$6:$E$55&gt;=calculation!B192))&gt;0,0,1))</f>
        <v>0</v>
      </c>
    </row>
    <row r="193" spans="2:3" ht="12.75">
      <c r="B193" s="1">
        <f t="shared" si="2"/>
        <v>39270</v>
      </c>
      <c r="C193">
        <f>IF(INDEX(holidays,WEEKDAY(B193,2))&lt;&gt;"x",IF(SUMPRODUCT((céges!$B$6:$B$55&lt;=calculation!B193)*(céges!$C$6:$C$55&gt;=calculation!B193))&gt;0,1,0),IF(SUMPRODUCT((céges!$D$6:$D$55&lt;=calculation!B193)*(céges!$E$6:$E$55&gt;=calculation!B193))&gt;0,0,1))</f>
        <v>1</v>
      </c>
    </row>
    <row r="194" spans="2:3" ht="12.75">
      <c r="B194" s="1">
        <f t="shared" si="2"/>
        <v>39271</v>
      </c>
      <c r="C194">
        <f>IF(INDEX(holidays,WEEKDAY(B194,2))&lt;&gt;"x",IF(SUMPRODUCT((céges!$B$6:$B$55&lt;=calculation!B194)*(céges!$C$6:$C$55&gt;=calculation!B194))&gt;0,1,0),IF(SUMPRODUCT((céges!$D$6:$D$55&lt;=calculation!B194)*(céges!$E$6:$E$55&gt;=calculation!B194))&gt;0,0,1))</f>
        <v>1</v>
      </c>
    </row>
    <row r="195" spans="2:3" ht="12.75">
      <c r="B195" s="1">
        <f t="shared" si="2"/>
        <v>39272</v>
      </c>
      <c r="C195">
        <f>IF(INDEX(holidays,WEEKDAY(B195,2))&lt;&gt;"x",IF(SUMPRODUCT((céges!$B$6:$B$55&lt;=calculation!B195)*(céges!$C$6:$C$55&gt;=calculation!B195))&gt;0,1,0),IF(SUMPRODUCT((céges!$D$6:$D$55&lt;=calculation!B195)*(céges!$E$6:$E$55&gt;=calculation!B195))&gt;0,0,1))</f>
        <v>0</v>
      </c>
    </row>
    <row r="196" spans="2:3" ht="12.75">
      <c r="B196" s="1">
        <f t="shared" si="2"/>
        <v>39273</v>
      </c>
      <c r="C196">
        <f>IF(INDEX(holidays,WEEKDAY(B196,2))&lt;&gt;"x",IF(SUMPRODUCT((céges!$B$6:$B$55&lt;=calculation!B196)*(céges!$C$6:$C$55&gt;=calculation!B196))&gt;0,1,0),IF(SUMPRODUCT((céges!$D$6:$D$55&lt;=calculation!B196)*(céges!$E$6:$E$55&gt;=calculation!B196))&gt;0,0,1))</f>
        <v>0</v>
      </c>
    </row>
    <row r="197" spans="2:3" ht="12.75">
      <c r="B197" s="1">
        <f t="shared" si="2"/>
        <v>39274</v>
      </c>
      <c r="C197">
        <f>IF(INDEX(holidays,WEEKDAY(B197,2))&lt;&gt;"x",IF(SUMPRODUCT((céges!$B$6:$B$55&lt;=calculation!B197)*(céges!$C$6:$C$55&gt;=calculation!B197))&gt;0,1,0),IF(SUMPRODUCT((céges!$D$6:$D$55&lt;=calculation!B197)*(céges!$E$6:$E$55&gt;=calculation!B197))&gt;0,0,1))</f>
        <v>0</v>
      </c>
    </row>
    <row r="198" spans="2:3" ht="12.75">
      <c r="B198" s="1">
        <f t="shared" si="2"/>
        <v>39275</v>
      </c>
      <c r="C198">
        <f>IF(INDEX(holidays,WEEKDAY(B198,2))&lt;&gt;"x",IF(SUMPRODUCT((céges!$B$6:$B$55&lt;=calculation!B198)*(céges!$C$6:$C$55&gt;=calculation!B198))&gt;0,1,0),IF(SUMPRODUCT((céges!$D$6:$D$55&lt;=calculation!B198)*(céges!$E$6:$E$55&gt;=calculation!B198))&gt;0,0,1))</f>
        <v>0</v>
      </c>
    </row>
    <row r="199" spans="2:3" ht="12.75">
      <c r="B199" s="1">
        <f t="shared" si="2"/>
        <v>39276</v>
      </c>
      <c r="C199">
        <f>IF(INDEX(holidays,WEEKDAY(B199,2))&lt;&gt;"x",IF(SUMPRODUCT((céges!$B$6:$B$55&lt;=calculation!B199)*(céges!$C$6:$C$55&gt;=calculation!B199))&gt;0,1,0),IF(SUMPRODUCT((céges!$D$6:$D$55&lt;=calculation!B199)*(céges!$E$6:$E$55&gt;=calculation!B199))&gt;0,0,1))</f>
        <v>0</v>
      </c>
    </row>
    <row r="200" spans="2:3" ht="12.75">
      <c r="B200" s="1">
        <f aca="true" t="shared" si="3" ref="B200:B263">B199+1</f>
        <v>39277</v>
      </c>
      <c r="C200">
        <f>IF(INDEX(holidays,WEEKDAY(B200,2))&lt;&gt;"x",IF(SUMPRODUCT((céges!$B$6:$B$55&lt;=calculation!B200)*(céges!$C$6:$C$55&gt;=calculation!B200))&gt;0,1,0),IF(SUMPRODUCT((céges!$D$6:$D$55&lt;=calculation!B200)*(céges!$E$6:$E$55&gt;=calculation!B200))&gt;0,0,1))</f>
        <v>1</v>
      </c>
    </row>
    <row r="201" spans="2:3" ht="12.75">
      <c r="B201" s="1">
        <f t="shared" si="3"/>
        <v>39278</v>
      </c>
      <c r="C201">
        <f>IF(INDEX(holidays,WEEKDAY(B201,2))&lt;&gt;"x",IF(SUMPRODUCT((céges!$B$6:$B$55&lt;=calculation!B201)*(céges!$C$6:$C$55&gt;=calculation!B201))&gt;0,1,0),IF(SUMPRODUCT((céges!$D$6:$D$55&lt;=calculation!B201)*(céges!$E$6:$E$55&gt;=calculation!B201))&gt;0,0,1))</f>
        <v>1</v>
      </c>
    </row>
    <row r="202" spans="2:3" ht="12.75">
      <c r="B202" s="1">
        <f t="shared" si="3"/>
        <v>39279</v>
      </c>
      <c r="C202">
        <f>IF(INDEX(holidays,WEEKDAY(B202,2))&lt;&gt;"x",IF(SUMPRODUCT((céges!$B$6:$B$55&lt;=calculation!B202)*(céges!$C$6:$C$55&gt;=calculation!B202))&gt;0,1,0),IF(SUMPRODUCT((céges!$D$6:$D$55&lt;=calculation!B202)*(céges!$E$6:$E$55&gt;=calculation!B202))&gt;0,0,1))</f>
        <v>0</v>
      </c>
    </row>
    <row r="203" spans="2:3" ht="12.75">
      <c r="B203" s="1">
        <f t="shared" si="3"/>
        <v>39280</v>
      </c>
      <c r="C203">
        <f>IF(INDEX(holidays,WEEKDAY(B203,2))&lt;&gt;"x",IF(SUMPRODUCT((céges!$B$6:$B$55&lt;=calculation!B203)*(céges!$C$6:$C$55&gt;=calculation!B203))&gt;0,1,0),IF(SUMPRODUCT((céges!$D$6:$D$55&lt;=calculation!B203)*(céges!$E$6:$E$55&gt;=calculation!B203))&gt;0,0,1))</f>
        <v>0</v>
      </c>
    </row>
    <row r="204" spans="2:3" ht="12.75">
      <c r="B204" s="1">
        <f t="shared" si="3"/>
        <v>39281</v>
      </c>
      <c r="C204">
        <f>IF(INDEX(holidays,WEEKDAY(B204,2))&lt;&gt;"x",IF(SUMPRODUCT((céges!$B$6:$B$55&lt;=calculation!B204)*(céges!$C$6:$C$55&gt;=calculation!B204))&gt;0,1,0),IF(SUMPRODUCT((céges!$D$6:$D$55&lt;=calculation!B204)*(céges!$E$6:$E$55&gt;=calculation!B204))&gt;0,0,1))</f>
        <v>0</v>
      </c>
    </row>
    <row r="205" spans="2:3" ht="12.75">
      <c r="B205" s="1">
        <f t="shared" si="3"/>
        <v>39282</v>
      </c>
      <c r="C205">
        <f>IF(INDEX(holidays,WEEKDAY(B205,2))&lt;&gt;"x",IF(SUMPRODUCT((céges!$B$6:$B$55&lt;=calculation!B205)*(céges!$C$6:$C$55&gt;=calculation!B205))&gt;0,1,0),IF(SUMPRODUCT((céges!$D$6:$D$55&lt;=calculation!B205)*(céges!$E$6:$E$55&gt;=calculation!B205))&gt;0,0,1))</f>
        <v>0</v>
      </c>
    </row>
    <row r="206" spans="2:3" ht="12.75">
      <c r="B206" s="1">
        <f t="shared" si="3"/>
        <v>39283</v>
      </c>
      <c r="C206">
        <f>IF(INDEX(holidays,WEEKDAY(B206,2))&lt;&gt;"x",IF(SUMPRODUCT((céges!$B$6:$B$55&lt;=calculation!B206)*(céges!$C$6:$C$55&gt;=calculation!B206))&gt;0,1,0),IF(SUMPRODUCT((céges!$D$6:$D$55&lt;=calculation!B206)*(céges!$E$6:$E$55&gt;=calculation!B206))&gt;0,0,1))</f>
        <v>0</v>
      </c>
    </row>
    <row r="207" spans="2:3" ht="12.75">
      <c r="B207" s="1">
        <f t="shared" si="3"/>
        <v>39284</v>
      </c>
      <c r="C207">
        <f>IF(INDEX(holidays,WEEKDAY(B207,2))&lt;&gt;"x",IF(SUMPRODUCT((céges!$B$6:$B$55&lt;=calculation!B207)*(céges!$C$6:$C$55&gt;=calculation!B207))&gt;0,1,0),IF(SUMPRODUCT((céges!$D$6:$D$55&lt;=calculation!B207)*(céges!$E$6:$E$55&gt;=calculation!B207))&gt;0,0,1))</f>
        <v>1</v>
      </c>
    </row>
    <row r="208" spans="2:3" ht="12.75">
      <c r="B208" s="1">
        <f t="shared" si="3"/>
        <v>39285</v>
      </c>
      <c r="C208">
        <f>IF(INDEX(holidays,WEEKDAY(B208,2))&lt;&gt;"x",IF(SUMPRODUCT((céges!$B$6:$B$55&lt;=calculation!B208)*(céges!$C$6:$C$55&gt;=calculation!B208))&gt;0,1,0),IF(SUMPRODUCT((céges!$D$6:$D$55&lt;=calculation!B208)*(céges!$E$6:$E$55&gt;=calculation!B208))&gt;0,0,1))</f>
        <v>1</v>
      </c>
    </row>
    <row r="209" spans="2:3" ht="12.75">
      <c r="B209" s="1">
        <f t="shared" si="3"/>
        <v>39286</v>
      </c>
      <c r="C209">
        <f>IF(INDEX(holidays,WEEKDAY(B209,2))&lt;&gt;"x",IF(SUMPRODUCT((céges!$B$6:$B$55&lt;=calculation!B209)*(céges!$C$6:$C$55&gt;=calculation!B209))&gt;0,1,0),IF(SUMPRODUCT((céges!$D$6:$D$55&lt;=calculation!B209)*(céges!$E$6:$E$55&gt;=calculation!B209))&gt;0,0,1))</f>
        <v>0</v>
      </c>
    </row>
    <row r="210" spans="2:3" ht="12.75">
      <c r="B210" s="1">
        <f t="shared" si="3"/>
        <v>39287</v>
      </c>
      <c r="C210">
        <f>IF(INDEX(holidays,WEEKDAY(B210,2))&lt;&gt;"x",IF(SUMPRODUCT((céges!$B$6:$B$55&lt;=calculation!B210)*(céges!$C$6:$C$55&gt;=calculation!B210))&gt;0,1,0),IF(SUMPRODUCT((céges!$D$6:$D$55&lt;=calculation!B210)*(céges!$E$6:$E$55&gt;=calculation!B210))&gt;0,0,1))</f>
        <v>0</v>
      </c>
    </row>
    <row r="211" spans="2:3" ht="12.75">
      <c r="B211" s="1">
        <f t="shared" si="3"/>
        <v>39288</v>
      </c>
      <c r="C211">
        <f>IF(INDEX(holidays,WEEKDAY(B211,2))&lt;&gt;"x",IF(SUMPRODUCT((céges!$B$6:$B$55&lt;=calculation!B211)*(céges!$C$6:$C$55&gt;=calculation!B211))&gt;0,1,0),IF(SUMPRODUCT((céges!$D$6:$D$55&lt;=calculation!B211)*(céges!$E$6:$E$55&gt;=calculation!B211))&gt;0,0,1))</f>
        <v>0</v>
      </c>
    </row>
    <row r="212" spans="2:3" ht="12.75">
      <c r="B212" s="1">
        <f t="shared" si="3"/>
        <v>39289</v>
      </c>
      <c r="C212">
        <f>IF(INDEX(holidays,WEEKDAY(B212,2))&lt;&gt;"x",IF(SUMPRODUCT((céges!$B$6:$B$55&lt;=calculation!B212)*(céges!$C$6:$C$55&gt;=calculation!B212))&gt;0,1,0),IF(SUMPRODUCT((céges!$D$6:$D$55&lt;=calculation!B212)*(céges!$E$6:$E$55&gt;=calculation!B212))&gt;0,0,1))</f>
        <v>0</v>
      </c>
    </row>
    <row r="213" spans="2:3" ht="12.75">
      <c r="B213" s="1">
        <f t="shared" si="3"/>
        <v>39290</v>
      </c>
      <c r="C213">
        <f>IF(INDEX(holidays,WEEKDAY(B213,2))&lt;&gt;"x",IF(SUMPRODUCT((céges!$B$6:$B$55&lt;=calculation!B213)*(céges!$C$6:$C$55&gt;=calculation!B213))&gt;0,1,0),IF(SUMPRODUCT((céges!$D$6:$D$55&lt;=calculation!B213)*(céges!$E$6:$E$55&gt;=calculation!B213))&gt;0,0,1))</f>
        <v>0</v>
      </c>
    </row>
    <row r="214" spans="2:3" ht="12.75">
      <c r="B214" s="1">
        <f t="shared" si="3"/>
        <v>39291</v>
      </c>
      <c r="C214">
        <f>IF(INDEX(holidays,WEEKDAY(B214,2))&lt;&gt;"x",IF(SUMPRODUCT((céges!$B$6:$B$55&lt;=calculation!B214)*(céges!$C$6:$C$55&gt;=calculation!B214))&gt;0,1,0),IF(SUMPRODUCT((céges!$D$6:$D$55&lt;=calculation!B214)*(céges!$E$6:$E$55&gt;=calculation!B214))&gt;0,0,1))</f>
        <v>1</v>
      </c>
    </row>
    <row r="215" spans="2:3" ht="12.75">
      <c r="B215" s="1">
        <f t="shared" si="3"/>
        <v>39292</v>
      </c>
      <c r="C215">
        <f>IF(INDEX(holidays,WEEKDAY(B215,2))&lt;&gt;"x",IF(SUMPRODUCT((céges!$B$6:$B$55&lt;=calculation!B215)*(céges!$C$6:$C$55&gt;=calculation!B215))&gt;0,1,0),IF(SUMPRODUCT((céges!$D$6:$D$55&lt;=calculation!B215)*(céges!$E$6:$E$55&gt;=calculation!B215))&gt;0,0,1))</f>
        <v>1</v>
      </c>
    </row>
    <row r="216" spans="2:3" ht="12.75">
      <c r="B216" s="1">
        <f t="shared" si="3"/>
        <v>39293</v>
      </c>
      <c r="C216">
        <f>IF(INDEX(holidays,WEEKDAY(B216,2))&lt;&gt;"x",IF(SUMPRODUCT((céges!$B$6:$B$55&lt;=calculation!B216)*(céges!$C$6:$C$55&gt;=calculation!B216))&gt;0,1,0),IF(SUMPRODUCT((céges!$D$6:$D$55&lt;=calculation!B216)*(céges!$E$6:$E$55&gt;=calculation!B216))&gt;0,0,1))</f>
        <v>0</v>
      </c>
    </row>
    <row r="217" spans="2:3" ht="12.75">
      <c r="B217" s="1">
        <f t="shared" si="3"/>
        <v>39294</v>
      </c>
      <c r="C217">
        <f>IF(INDEX(holidays,WEEKDAY(B217,2))&lt;&gt;"x",IF(SUMPRODUCT((céges!$B$6:$B$55&lt;=calculation!B217)*(céges!$C$6:$C$55&gt;=calculation!B217))&gt;0,1,0),IF(SUMPRODUCT((céges!$D$6:$D$55&lt;=calculation!B217)*(céges!$E$6:$E$55&gt;=calculation!B217))&gt;0,0,1))</f>
        <v>0</v>
      </c>
    </row>
    <row r="218" spans="2:3" ht="12.75">
      <c r="B218" s="1">
        <f t="shared" si="3"/>
        <v>39295</v>
      </c>
      <c r="C218">
        <f>IF(INDEX(holidays,WEEKDAY(B218,2))&lt;&gt;"x",IF(SUMPRODUCT((céges!$B$6:$B$55&lt;=calculation!B218)*(céges!$C$6:$C$55&gt;=calculation!B218))&gt;0,1,0),IF(SUMPRODUCT((céges!$D$6:$D$55&lt;=calculation!B218)*(céges!$E$6:$E$55&gt;=calculation!B218))&gt;0,0,1))</f>
        <v>0</v>
      </c>
    </row>
    <row r="219" spans="2:3" ht="12.75">
      <c r="B219" s="1">
        <f t="shared" si="3"/>
        <v>39296</v>
      </c>
      <c r="C219">
        <f>IF(INDEX(holidays,WEEKDAY(B219,2))&lt;&gt;"x",IF(SUMPRODUCT((céges!$B$6:$B$55&lt;=calculation!B219)*(céges!$C$6:$C$55&gt;=calculation!B219))&gt;0,1,0),IF(SUMPRODUCT((céges!$D$6:$D$55&lt;=calculation!B219)*(céges!$E$6:$E$55&gt;=calculation!B219))&gt;0,0,1))</f>
        <v>0</v>
      </c>
    </row>
    <row r="220" spans="2:3" ht="12.75">
      <c r="B220" s="1">
        <f t="shared" si="3"/>
        <v>39297</v>
      </c>
      <c r="C220">
        <f>IF(INDEX(holidays,WEEKDAY(B220,2))&lt;&gt;"x",IF(SUMPRODUCT((céges!$B$6:$B$55&lt;=calculation!B220)*(céges!$C$6:$C$55&gt;=calculation!B220))&gt;0,1,0),IF(SUMPRODUCT((céges!$D$6:$D$55&lt;=calculation!B220)*(céges!$E$6:$E$55&gt;=calculation!B220))&gt;0,0,1))</f>
        <v>0</v>
      </c>
    </row>
    <row r="221" spans="2:3" ht="12.75">
      <c r="B221" s="1">
        <f t="shared" si="3"/>
        <v>39298</v>
      </c>
      <c r="C221">
        <f>IF(INDEX(holidays,WEEKDAY(B221,2))&lt;&gt;"x",IF(SUMPRODUCT((céges!$B$6:$B$55&lt;=calculation!B221)*(céges!$C$6:$C$55&gt;=calculation!B221))&gt;0,1,0),IF(SUMPRODUCT((céges!$D$6:$D$55&lt;=calculation!B221)*(céges!$E$6:$E$55&gt;=calculation!B221))&gt;0,0,1))</f>
        <v>1</v>
      </c>
    </row>
    <row r="222" spans="2:3" ht="12.75">
      <c r="B222" s="1">
        <f t="shared" si="3"/>
        <v>39299</v>
      </c>
      <c r="C222">
        <f>IF(INDEX(holidays,WEEKDAY(B222,2))&lt;&gt;"x",IF(SUMPRODUCT((céges!$B$6:$B$55&lt;=calculation!B222)*(céges!$C$6:$C$55&gt;=calculation!B222))&gt;0,1,0),IF(SUMPRODUCT((céges!$D$6:$D$55&lt;=calculation!B222)*(céges!$E$6:$E$55&gt;=calculation!B222))&gt;0,0,1))</f>
        <v>1</v>
      </c>
    </row>
    <row r="223" spans="2:3" ht="12.75">
      <c r="B223" s="1">
        <f t="shared" si="3"/>
        <v>39300</v>
      </c>
      <c r="C223">
        <f>IF(INDEX(holidays,WEEKDAY(B223,2))&lt;&gt;"x",IF(SUMPRODUCT((céges!$B$6:$B$55&lt;=calculation!B223)*(céges!$C$6:$C$55&gt;=calculation!B223))&gt;0,1,0),IF(SUMPRODUCT((céges!$D$6:$D$55&lt;=calculation!B223)*(céges!$E$6:$E$55&gt;=calculation!B223))&gt;0,0,1))</f>
        <v>0</v>
      </c>
    </row>
    <row r="224" spans="2:3" ht="12.75">
      <c r="B224" s="1">
        <f t="shared" si="3"/>
        <v>39301</v>
      </c>
      <c r="C224">
        <f>IF(INDEX(holidays,WEEKDAY(B224,2))&lt;&gt;"x",IF(SUMPRODUCT((céges!$B$6:$B$55&lt;=calculation!B224)*(céges!$C$6:$C$55&gt;=calculation!B224))&gt;0,1,0),IF(SUMPRODUCT((céges!$D$6:$D$55&lt;=calculation!B224)*(céges!$E$6:$E$55&gt;=calculation!B224))&gt;0,0,1))</f>
        <v>0</v>
      </c>
    </row>
    <row r="225" spans="2:3" ht="12.75">
      <c r="B225" s="1">
        <f t="shared" si="3"/>
        <v>39302</v>
      </c>
      <c r="C225">
        <f>IF(INDEX(holidays,WEEKDAY(B225,2))&lt;&gt;"x",IF(SUMPRODUCT((céges!$B$6:$B$55&lt;=calculation!B225)*(céges!$C$6:$C$55&gt;=calculation!B225))&gt;0,1,0),IF(SUMPRODUCT((céges!$D$6:$D$55&lt;=calculation!B225)*(céges!$E$6:$E$55&gt;=calculation!B225))&gt;0,0,1))</f>
        <v>0</v>
      </c>
    </row>
    <row r="226" spans="2:3" ht="12.75">
      <c r="B226" s="1">
        <f t="shared" si="3"/>
        <v>39303</v>
      </c>
      <c r="C226">
        <f>IF(INDEX(holidays,WEEKDAY(B226,2))&lt;&gt;"x",IF(SUMPRODUCT((céges!$B$6:$B$55&lt;=calculation!B226)*(céges!$C$6:$C$55&gt;=calculation!B226))&gt;0,1,0),IF(SUMPRODUCT((céges!$D$6:$D$55&lt;=calculation!B226)*(céges!$E$6:$E$55&gt;=calculation!B226))&gt;0,0,1))</f>
        <v>0</v>
      </c>
    </row>
    <row r="227" spans="2:3" ht="12.75">
      <c r="B227" s="1">
        <f t="shared" si="3"/>
        <v>39304</v>
      </c>
      <c r="C227">
        <f>IF(INDEX(holidays,WEEKDAY(B227,2))&lt;&gt;"x",IF(SUMPRODUCT((céges!$B$6:$B$55&lt;=calculation!B227)*(céges!$C$6:$C$55&gt;=calculation!B227))&gt;0,1,0),IF(SUMPRODUCT((céges!$D$6:$D$55&lt;=calculation!B227)*(céges!$E$6:$E$55&gt;=calculation!B227))&gt;0,0,1))</f>
        <v>0</v>
      </c>
    </row>
    <row r="228" spans="2:3" ht="12.75">
      <c r="B228" s="1">
        <f t="shared" si="3"/>
        <v>39305</v>
      </c>
      <c r="C228">
        <f>IF(INDEX(holidays,WEEKDAY(B228,2))&lt;&gt;"x",IF(SUMPRODUCT((céges!$B$6:$B$55&lt;=calculation!B228)*(céges!$C$6:$C$55&gt;=calculation!B228))&gt;0,1,0),IF(SUMPRODUCT((céges!$D$6:$D$55&lt;=calculation!B228)*(céges!$E$6:$E$55&gt;=calculation!B228))&gt;0,0,1))</f>
        <v>1</v>
      </c>
    </row>
    <row r="229" spans="2:3" ht="12.75">
      <c r="B229" s="1">
        <f t="shared" si="3"/>
        <v>39306</v>
      </c>
      <c r="C229">
        <f>IF(INDEX(holidays,WEEKDAY(B229,2))&lt;&gt;"x",IF(SUMPRODUCT((céges!$B$6:$B$55&lt;=calculation!B229)*(céges!$C$6:$C$55&gt;=calculation!B229))&gt;0,1,0),IF(SUMPRODUCT((céges!$D$6:$D$55&lt;=calculation!B229)*(céges!$E$6:$E$55&gt;=calculation!B229))&gt;0,0,1))</f>
        <v>1</v>
      </c>
    </row>
    <row r="230" spans="2:3" ht="12.75">
      <c r="B230" s="1">
        <f t="shared" si="3"/>
        <v>39307</v>
      </c>
      <c r="C230">
        <f>IF(INDEX(holidays,WEEKDAY(B230,2))&lt;&gt;"x",IF(SUMPRODUCT((céges!$B$6:$B$55&lt;=calculation!B230)*(céges!$C$6:$C$55&gt;=calculation!B230))&gt;0,1,0),IF(SUMPRODUCT((céges!$D$6:$D$55&lt;=calculation!B230)*(céges!$E$6:$E$55&gt;=calculation!B230))&gt;0,0,1))</f>
        <v>0</v>
      </c>
    </row>
    <row r="231" spans="2:3" ht="12.75">
      <c r="B231" s="1">
        <f t="shared" si="3"/>
        <v>39308</v>
      </c>
      <c r="C231">
        <f>IF(INDEX(holidays,WEEKDAY(B231,2))&lt;&gt;"x",IF(SUMPRODUCT((céges!$B$6:$B$55&lt;=calculation!B231)*(céges!$C$6:$C$55&gt;=calculation!B231))&gt;0,1,0),IF(SUMPRODUCT((céges!$D$6:$D$55&lt;=calculation!B231)*(céges!$E$6:$E$55&gt;=calculation!B231))&gt;0,0,1))</f>
        <v>0</v>
      </c>
    </row>
    <row r="232" spans="2:3" ht="12.75">
      <c r="B232" s="1">
        <f t="shared" si="3"/>
        <v>39309</v>
      </c>
      <c r="C232">
        <f>IF(INDEX(holidays,WEEKDAY(B232,2))&lt;&gt;"x",IF(SUMPRODUCT((céges!$B$6:$B$55&lt;=calculation!B232)*(céges!$C$6:$C$55&gt;=calculation!B232))&gt;0,1,0),IF(SUMPRODUCT((céges!$D$6:$D$55&lt;=calculation!B232)*(céges!$E$6:$E$55&gt;=calculation!B232))&gt;0,0,1))</f>
        <v>0</v>
      </c>
    </row>
    <row r="233" spans="2:3" ht="12.75">
      <c r="B233" s="1">
        <f t="shared" si="3"/>
        <v>39310</v>
      </c>
      <c r="C233">
        <f>IF(INDEX(holidays,WEEKDAY(B233,2))&lt;&gt;"x",IF(SUMPRODUCT((céges!$B$6:$B$55&lt;=calculation!B233)*(céges!$C$6:$C$55&gt;=calculation!B233))&gt;0,1,0),IF(SUMPRODUCT((céges!$D$6:$D$55&lt;=calculation!B233)*(céges!$E$6:$E$55&gt;=calculation!B233))&gt;0,0,1))</f>
        <v>0</v>
      </c>
    </row>
    <row r="234" spans="2:3" ht="12.75">
      <c r="B234" s="1">
        <f t="shared" si="3"/>
        <v>39311</v>
      </c>
      <c r="C234">
        <f>IF(INDEX(holidays,WEEKDAY(B234,2))&lt;&gt;"x",IF(SUMPRODUCT((céges!$B$6:$B$55&lt;=calculation!B234)*(céges!$C$6:$C$55&gt;=calculation!B234))&gt;0,1,0),IF(SUMPRODUCT((céges!$D$6:$D$55&lt;=calculation!B234)*(céges!$E$6:$E$55&gt;=calculation!B234))&gt;0,0,1))</f>
        <v>0</v>
      </c>
    </row>
    <row r="235" spans="2:3" ht="12.75">
      <c r="B235" s="1">
        <f t="shared" si="3"/>
        <v>39312</v>
      </c>
      <c r="C235">
        <f>IF(INDEX(holidays,WEEKDAY(B235,2))&lt;&gt;"x",IF(SUMPRODUCT((céges!$B$6:$B$55&lt;=calculation!B235)*(céges!$C$6:$C$55&gt;=calculation!B235))&gt;0,1,0),IF(SUMPRODUCT((céges!$D$6:$D$55&lt;=calculation!B235)*(céges!$E$6:$E$55&gt;=calculation!B235))&gt;0,0,1))</f>
        <v>1</v>
      </c>
    </row>
    <row r="236" spans="2:3" ht="12.75">
      <c r="B236" s="1">
        <f t="shared" si="3"/>
        <v>39313</v>
      </c>
      <c r="C236">
        <f>IF(INDEX(holidays,WEEKDAY(B236,2))&lt;&gt;"x",IF(SUMPRODUCT((céges!$B$6:$B$55&lt;=calculation!B236)*(céges!$C$6:$C$55&gt;=calculation!B236))&gt;0,1,0),IF(SUMPRODUCT((céges!$D$6:$D$55&lt;=calculation!B236)*(céges!$E$6:$E$55&gt;=calculation!B236))&gt;0,0,1))</f>
        <v>1</v>
      </c>
    </row>
    <row r="237" spans="2:3" ht="12.75">
      <c r="B237" s="1">
        <f t="shared" si="3"/>
        <v>39314</v>
      </c>
      <c r="C237">
        <f>IF(INDEX(holidays,WEEKDAY(B237,2))&lt;&gt;"x",IF(SUMPRODUCT((céges!$B$6:$B$55&lt;=calculation!B237)*(céges!$C$6:$C$55&gt;=calculation!B237))&gt;0,1,0),IF(SUMPRODUCT((céges!$D$6:$D$55&lt;=calculation!B237)*(céges!$E$6:$E$55&gt;=calculation!B237))&gt;0,0,1))</f>
        <v>0</v>
      </c>
    </row>
    <row r="238" spans="2:3" ht="12.75">
      <c r="B238" s="1">
        <f t="shared" si="3"/>
        <v>39315</v>
      </c>
      <c r="C238">
        <f>IF(INDEX(holidays,WEEKDAY(B238,2))&lt;&gt;"x",IF(SUMPRODUCT((céges!$B$6:$B$55&lt;=calculation!B238)*(céges!$C$6:$C$55&gt;=calculation!B238))&gt;0,1,0),IF(SUMPRODUCT((céges!$D$6:$D$55&lt;=calculation!B238)*(céges!$E$6:$E$55&gt;=calculation!B238))&gt;0,0,1))</f>
        <v>0</v>
      </c>
    </row>
    <row r="239" spans="2:3" ht="12.75">
      <c r="B239" s="1">
        <f t="shared" si="3"/>
        <v>39316</v>
      </c>
      <c r="C239">
        <f>IF(INDEX(holidays,WEEKDAY(B239,2))&lt;&gt;"x",IF(SUMPRODUCT((céges!$B$6:$B$55&lt;=calculation!B239)*(céges!$C$6:$C$55&gt;=calculation!B239))&gt;0,1,0),IF(SUMPRODUCT((céges!$D$6:$D$55&lt;=calculation!B239)*(céges!$E$6:$E$55&gt;=calculation!B239))&gt;0,0,1))</f>
        <v>0</v>
      </c>
    </row>
    <row r="240" spans="2:3" ht="12.75">
      <c r="B240" s="1">
        <f t="shared" si="3"/>
        <v>39317</v>
      </c>
      <c r="C240">
        <f>IF(INDEX(holidays,WEEKDAY(B240,2))&lt;&gt;"x",IF(SUMPRODUCT((céges!$B$6:$B$55&lt;=calculation!B240)*(céges!$C$6:$C$55&gt;=calculation!B240))&gt;0,1,0),IF(SUMPRODUCT((céges!$D$6:$D$55&lt;=calculation!B240)*(céges!$E$6:$E$55&gt;=calculation!B240))&gt;0,0,1))</f>
        <v>0</v>
      </c>
    </row>
    <row r="241" spans="2:3" ht="12.75">
      <c r="B241" s="1">
        <f t="shared" si="3"/>
        <v>39318</v>
      </c>
      <c r="C241">
        <f>IF(INDEX(holidays,WEEKDAY(B241,2))&lt;&gt;"x",IF(SUMPRODUCT((céges!$B$6:$B$55&lt;=calculation!B241)*(céges!$C$6:$C$55&gt;=calculation!B241))&gt;0,1,0),IF(SUMPRODUCT((céges!$D$6:$D$55&lt;=calculation!B241)*(céges!$E$6:$E$55&gt;=calculation!B241))&gt;0,0,1))</f>
        <v>0</v>
      </c>
    </row>
    <row r="242" spans="2:3" ht="12.75">
      <c r="B242" s="1">
        <f t="shared" si="3"/>
        <v>39319</v>
      </c>
      <c r="C242">
        <f>IF(INDEX(holidays,WEEKDAY(B242,2))&lt;&gt;"x",IF(SUMPRODUCT((céges!$B$6:$B$55&lt;=calculation!B242)*(céges!$C$6:$C$55&gt;=calculation!B242))&gt;0,1,0),IF(SUMPRODUCT((céges!$D$6:$D$55&lt;=calculation!B242)*(céges!$E$6:$E$55&gt;=calculation!B242))&gt;0,0,1))</f>
        <v>1</v>
      </c>
    </row>
    <row r="243" spans="2:3" ht="12.75">
      <c r="B243" s="1">
        <f t="shared" si="3"/>
        <v>39320</v>
      </c>
      <c r="C243">
        <f>IF(INDEX(holidays,WEEKDAY(B243,2))&lt;&gt;"x",IF(SUMPRODUCT((céges!$B$6:$B$55&lt;=calculation!B243)*(céges!$C$6:$C$55&gt;=calculation!B243))&gt;0,1,0),IF(SUMPRODUCT((céges!$D$6:$D$55&lt;=calculation!B243)*(céges!$E$6:$E$55&gt;=calculation!B243))&gt;0,0,1))</f>
        <v>1</v>
      </c>
    </row>
    <row r="244" spans="2:3" ht="12.75">
      <c r="B244" s="1">
        <f t="shared" si="3"/>
        <v>39321</v>
      </c>
      <c r="C244">
        <f>IF(INDEX(holidays,WEEKDAY(B244,2))&lt;&gt;"x",IF(SUMPRODUCT((céges!$B$6:$B$55&lt;=calculation!B244)*(céges!$C$6:$C$55&gt;=calculation!B244))&gt;0,1,0),IF(SUMPRODUCT((céges!$D$6:$D$55&lt;=calculation!B244)*(céges!$E$6:$E$55&gt;=calculation!B244))&gt;0,0,1))</f>
        <v>0</v>
      </c>
    </row>
    <row r="245" spans="2:3" ht="12.75">
      <c r="B245" s="1">
        <f t="shared" si="3"/>
        <v>39322</v>
      </c>
      <c r="C245">
        <f>IF(INDEX(holidays,WEEKDAY(B245,2))&lt;&gt;"x",IF(SUMPRODUCT((céges!$B$6:$B$55&lt;=calculation!B245)*(céges!$C$6:$C$55&gt;=calculation!B245))&gt;0,1,0),IF(SUMPRODUCT((céges!$D$6:$D$55&lt;=calculation!B245)*(céges!$E$6:$E$55&gt;=calculation!B245))&gt;0,0,1))</f>
        <v>0</v>
      </c>
    </row>
    <row r="246" spans="2:3" ht="12.75">
      <c r="B246" s="1">
        <f t="shared" si="3"/>
        <v>39323</v>
      </c>
      <c r="C246">
        <f>IF(INDEX(holidays,WEEKDAY(B246,2))&lt;&gt;"x",IF(SUMPRODUCT((céges!$B$6:$B$55&lt;=calculation!B246)*(céges!$C$6:$C$55&gt;=calculation!B246))&gt;0,1,0),IF(SUMPRODUCT((céges!$D$6:$D$55&lt;=calculation!B246)*(céges!$E$6:$E$55&gt;=calculation!B246))&gt;0,0,1))</f>
        <v>0</v>
      </c>
    </row>
    <row r="247" spans="2:3" ht="12.75">
      <c r="B247" s="1">
        <f t="shared" si="3"/>
        <v>39324</v>
      </c>
      <c r="C247">
        <f>IF(INDEX(holidays,WEEKDAY(B247,2))&lt;&gt;"x",IF(SUMPRODUCT((céges!$B$6:$B$55&lt;=calculation!B247)*(céges!$C$6:$C$55&gt;=calculation!B247))&gt;0,1,0),IF(SUMPRODUCT((céges!$D$6:$D$55&lt;=calculation!B247)*(céges!$E$6:$E$55&gt;=calculation!B247))&gt;0,0,1))</f>
        <v>0</v>
      </c>
    </row>
    <row r="248" spans="2:3" ht="12.75">
      <c r="B248" s="1">
        <f t="shared" si="3"/>
        <v>39325</v>
      </c>
      <c r="C248">
        <f>IF(INDEX(holidays,WEEKDAY(B248,2))&lt;&gt;"x",IF(SUMPRODUCT((céges!$B$6:$B$55&lt;=calculation!B248)*(céges!$C$6:$C$55&gt;=calculation!B248))&gt;0,1,0),IF(SUMPRODUCT((céges!$D$6:$D$55&lt;=calculation!B248)*(céges!$E$6:$E$55&gt;=calculation!B248))&gt;0,0,1))</f>
        <v>0</v>
      </c>
    </row>
    <row r="249" spans="2:3" ht="12.75">
      <c r="B249" s="1">
        <f t="shared" si="3"/>
        <v>39326</v>
      </c>
      <c r="C249">
        <f>IF(INDEX(holidays,WEEKDAY(B249,2))&lt;&gt;"x",IF(SUMPRODUCT((céges!$B$6:$B$55&lt;=calculation!B249)*(céges!$C$6:$C$55&gt;=calculation!B249))&gt;0,1,0),IF(SUMPRODUCT((céges!$D$6:$D$55&lt;=calculation!B249)*(céges!$E$6:$E$55&gt;=calculation!B249))&gt;0,0,1))</f>
        <v>1</v>
      </c>
    </row>
    <row r="250" spans="2:3" ht="12.75">
      <c r="B250" s="1">
        <f t="shared" si="3"/>
        <v>39327</v>
      </c>
      <c r="C250">
        <f>IF(INDEX(holidays,WEEKDAY(B250,2))&lt;&gt;"x",IF(SUMPRODUCT((céges!$B$6:$B$55&lt;=calculation!B250)*(céges!$C$6:$C$55&gt;=calculation!B250))&gt;0,1,0),IF(SUMPRODUCT((céges!$D$6:$D$55&lt;=calculation!B250)*(céges!$E$6:$E$55&gt;=calculation!B250))&gt;0,0,1))</f>
        <v>1</v>
      </c>
    </row>
    <row r="251" spans="2:3" ht="12.75">
      <c r="B251" s="1">
        <f t="shared" si="3"/>
        <v>39328</v>
      </c>
      <c r="C251">
        <f>IF(INDEX(holidays,WEEKDAY(B251,2))&lt;&gt;"x",IF(SUMPRODUCT((céges!$B$6:$B$55&lt;=calculation!B251)*(céges!$C$6:$C$55&gt;=calculation!B251))&gt;0,1,0),IF(SUMPRODUCT((céges!$D$6:$D$55&lt;=calculation!B251)*(céges!$E$6:$E$55&gt;=calculation!B251))&gt;0,0,1))</f>
        <v>0</v>
      </c>
    </row>
    <row r="252" spans="2:3" ht="12.75">
      <c r="B252" s="1">
        <f t="shared" si="3"/>
        <v>39329</v>
      </c>
      <c r="C252">
        <f>IF(INDEX(holidays,WEEKDAY(B252,2))&lt;&gt;"x",IF(SUMPRODUCT((céges!$B$6:$B$55&lt;=calculation!B252)*(céges!$C$6:$C$55&gt;=calculation!B252))&gt;0,1,0),IF(SUMPRODUCT((céges!$D$6:$D$55&lt;=calculation!B252)*(céges!$E$6:$E$55&gt;=calculation!B252))&gt;0,0,1))</f>
        <v>0</v>
      </c>
    </row>
    <row r="253" spans="2:3" ht="12.75">
      <c r="B253" s="1">
        <f t="shared" si="3"/>
        <v>39330</v>
      </c>
      <c r="C253">
        <f>IF(INDEX(holidays,WEEKDAY(B253,2))&lt;&gt;"x",IF(SUMPRODUCT((céges!$B$6:$B$55&lt;=calculation!B253)*(céges!$C$6:$C$55&gt;=calculation!B253))&gt;0,1,0),IF(SUMPRODUCT((céges!$D$6:$D$55&lt;=calculation!B253)*(céges!$E$6:$E$55&gt;=calculation!B253))&gt;0,0,1))</f>
        <v>0</v>
      </c>
    </row>
    <row r="254" spans="2:3" ht="12.75">
      <c r="B254" s="1">
        <f t="shared" si="3"/>
        <v>39331</v>
      </c>
      <c r="C254">
        <f>IF(INDEX(holidays,WEEKDAY(B254,2))&lt;&gt;"x",IF(SUMPRODUCT((céges!$B$6:$B$55&lt;=calculation!B254)*(céges!$C$6:$C$55&gt;=calculation!B254))&gt;0,1,0),IF(SUMPRODUCT((céges!$D$6:$D$55&lt;=calculation!B254)*(céges!$E$6:$E$55&gt;=calculation!B254))&gt;0,0,1))</f>
        <v>0</v>
      </c>
    </row>
    <row r="255" spans="2:3" ht="12.75">
      <c r="B255" s="1">
        <f t="shared" si="3"/>
        <v>39332</v>
      </c>
      <c r="C255">
        <f>IF(INDEX(holidays,WEEKDAY(B255,2))&lt;&gt;"x",IF(SUMPRODUCT((céges!$B$6:$B$55&lt;=calculation!B255)*(céges!$C$6:$C$55&gt;=calculation!B255))&gt;0,1,0),IF(SUMPRODUCT((céges!$D$6:$D$55&lt;=calculation!B255)*(céges!$E$6:$E$55&gt;=calculation!B255))&gt;0,0,1))</f>
        <v>0</v>
      </c>
    </row>
    <row r="256" spans="2:3" ht="12.75">
      <c r="B256" s="1">
        <f t="shared" si="3"/>
        <v>39333</v>
      </c>
      <c r="C256">
        <f>IF(INDEX(holidays,WEEKDAY(B256,2))&lt;&gt;"x",IF(SUMPRODUCT((céges!$B$6:$B$55&lt;=calculation!B256)*(céges!$C$6:$C$55&gt;=calculation!B256))&gt;0,1,0),IF(SUMPRODUCT((céges!$D$6:$D$55&lt;=calculation!B256)*(céges!$E$6:$E$55&gt;=calculation!B256))&gt;0,0,1))</f>
        <v>1</v>
      </c>
    </row>
    <row r="257" spans="2:3" ht="12.75">
      <c r="B257" s="1">
        <f t="shared" si="3"/>
        <v>39334</v>
      </c>
      <c r="C257">
        <f>IF(INDEX(holidays,WEEKDAY(B257,2))&lt;&gt;"x",IF(SUMPRODUCT((céges!$B$6:$B$55&lt;=calculation!B257)*(céges!$C$6:$C$55&gt;=calculation!B257))&gt;0,1,0),IF(SUMPRODUCT((céges!$D$6:$D$55&lt;=calculation!B257)*(céges!$E$6:$E$55&gt;=calculation!B257))&gt;0,0,1))</f>
        <v>1</v>
      </c>
    </row>
    <row r="258" spans="2:3" ht="12.75">
      <c r="B258" s="1">
        <f t="shared" si="3"/>
        <v>39335</v>
      </c>
      <c r="C258">
        <f>IF(INDEX(holidays,WEEKDAY(B258,2))&lt;&gt;"x",IF(SUMPRODUCT((céges!$B$6:$B$55&lt;=calculation!B258)*(céges!$C$6:$C$55&gt;=calculation!B258))&gt;0,1,0),IF(SUMPRODUCT((céges!$D$6:$D$55&lt;=calculation!B258)*(céges!$E$6:$E$55&gt;=calculation!B258))&gt;0,0,1))</f>
        <v>0</v>
      </c>
    </row>
    <row r="259" spans="2:3" ht="12.75">
      <c r="B259" s="1">
        <f t="shared" si="3"/>
        <v>39336</v>
      </c>
      <c r="C259">
        <f>IF(INDEX(holidays,WEEKDAY(B259,2))&lt;&gt;"x",IF(SUMPRODUCT((céges!$B$6:$B$55&lt;=calculation!B259)*(céges!$C$6:$C$55&gt;=calculation!B259))&gt;0,1,0),IF(SUMPRODUCT((céges!$D$6:$D$55&lt;=calculation!B259)*(céges!$E$6:$E$55&gt;=calculation!B259))&gt;0,0,1))</f>
        <v>0</v>
      </c>
    </row>
    <row r="260" spans="2:3" ht="12.75">
      <c r="B260" s="1">
        <f t="shared" si="3"/>
        <v>39337</v>
      </c>
      <c r="C260">
        <f>IF(INDEX(holidays,WEEKDAY(B260,2))&lt;&gt;"x",IF(SUMPRODUCT((céges!$B$6:$B$55&lt;=calculation!B260)*(céges!$C$6:$C$55&gt;=calculation!B260))&gt;0,1,0),IF(SUMPRODUCT((céges!$D$6:$D$55&lt;=calculation!B260)*(céges!$E$6:$E$55&gt;=calculation!B260))&gt;0,0,1))</f>
        <v>0</v>
      </c>
    </row>
    <row r="261" spans="2:3" ht="12.75">
      <c r="B261" s="1">
        <f t="shared" si="3"/>
        <v>39338</v>
      </c>
      <c r="C261">
        <f>IF(INDEX(holidays,WEEKDAY(B261,2))&lt;&gt;"x",IF(SUMPRODUCT((céges!$B$6:$B$55&lt;=calculation!B261)*(céges!$C$6:$C$55&gt;=calculation!B261))&gt;0,1,0),IF(SUMPRODUCT((céges!$D$6:$D$55&lt;=calculation!B261)*(céges!$E$6:$E$55&gt;=calculation!B261))&gt;0,0,1))</f>
        <v>0</v>
      </c>
    </row>
    <row r="262" spans="2:3" ht="12.75">
      <c r="B262" s="1">
        <f t="shared" si="3"/>
        <v>39339</v>
      </c>
      <c r="C262">
        <f>IF(INDEX(holidays,WEEKDAY(B262,2))&lt;&gt;"x",IF(SUMPRODUCT((céges!$B$6:$B$55&lt;=calculation!B262)*(céges!$C$6:$C$55&gt;=calculation!B262))&gt;0,1,0),IF(SUMPRODUCT((céges!$D$6:$D$55&lt;=calculation!B262)*(céges!$E$6:$E$55&gt;=calculation!B262))&gt;0,0,1))</f>
        <v>0</v>
      </c>
    </row>
    <row r="263" spans="2:3" ht="12.75">
      <c r="B263" s="1">
        <f t="shared" si="3"/>
        <v>39340</v>
      </c>
      <c r="C263">
        <f>IF(INDEX(holidays,WEEKDAY(B263,2))&lt;&gt;"x",IF(SUMPRODUCT((céges!$B$6:$B$55&lt;=calculation!B263)*(céges!$C$6:$C$55&gt;=calculation!B263))&gt;0,1,0),IF(SUMPRODUCT((céges!$D$6:$D$55&lt;=calculation!B263)*(céges!$E$6:$E$55&gt;=calculation!B263))&gt;0,0,1))</f>
        <v>1</v>
      </c>
    </row>
    <row r="264" spans="2:3" ht="12.75">
      <c r="B264" s="1">
        <f aca="true" t="shared" si="4" ref="B264:B327">B263+1</f>
        <v>39341</v>
      </c>
      <c r="C264">
        <f>IF(INDEX(holidays,WEEKDAY(B264,2))&lt;&gt;"x",IF(SUMPRODUCT((céges!$B$6:$B$55&lt;=calculation!B264)*(céges!$C$6:$C$55&gt;=calculation!B264))&gt;0,1,0),IF(SUMPRODUCT((céges!$D$6:$D$55&lt;=calculation!B264)*(céges!$E$6:$E$55&gt;=calculation!B264))&gt;0,0,1))</f>
        <v>1</v>
      </c>
    </row>
    <row r="265" spans="2:3" ht="12.75">
      <c r="B265" s="1">
        <f t="shared" si="4"/>
        <v>39342</v>
      </c>
      <c r="C265">
        <f>IF(INDEX(holidays,WEEKDAY(B265,2))&lt;&gt;"x",IF(SUMPRODUCT((céges!$B$6:$B$55&lt;=calculation!B265)*(céges!$C$6:$C$55&gt;=calculation!B265))&gt;0,1,0),IF(SUMPRODUCT((céges!$D$6:$D$55&lt;=calculation!B265)*(céges!$E$6:$E$55&gt;=calculation!B265))&gt;0,0,1))</f>
        <v>0</v>
      </c>
    </row>
    <row r="266" spans="2:3" ht="12.75">
      <c r="B266" s="1">
        <f t="shared" si="4"/>
        <v>39343</v>
      </c>
      <c r="C266">
        <f>IF(INDEX(holidays,WEEKDAY(B266,2))&lt;&gt;"x",IF(SUMPRODUCT((céges!$B$6:$B$55&lt;=calculation!B266)*(céges!$C$6:$C$55&gt;=calculation!B266))&gt;0,1,0),IF(SUMPRODUCT((céges!$D$6:$D$55&lt;=calculation!B266)*(céges!$E$6:$E$55&gt;=calculation!B266))&gt;0,0,1))</f>
        <v>0</v>
      </c>
    </row>
    <row r="267" spans="2:3" ht="12.75">
      <c r="B267" s="1">
        <f t="shared" si="4"/>
        <v>39344</v>
      </c>
      <c r="C267">
        <f>IF(INDEX(holidays,WEEKDAY(B267,2))&lt;&gt;"x",IF(SUMPRODUCT((céges!$B$6:$B$55&lt;=calculation!B267)*(céges!$C$6:$C$55&gt;=calculation!B267))&gt;0,1,0),IF(SUMPRODUCT((céges!$D$6:$D$55&lt;=calculation!B267)*(céges!$E$6:$E$55&gt;=calculation!B267))&gt;0,0,1))</f>
        <v>0</v>
      </c>
    </row>
    <row r="268" spans="2:3" ht="12.75">
      <c r="B268" s="1">
        <f t="shared" si="4"/>
        <v>39345</v>
      </c>
      <c r="C268">
        <f>IF(INDEX(holidays,WEEKDAY(B268,2))&lt;&gt;"x",IF(SUMPRODUCT((céges!$B$6:$B$55&lt;=calculation!B268)*(céges!$C$6:$C$55&gt;=calculation!B268))&gt;0,1,0),IF(SUMPRODUCT((céges!$D$6:$D$55&lt;=calculation!B268)*(céges!$E$6:$E$55&gt;=calculation!B268))&gt;0,0,1))</f>
        <v>0</v>
      </c>
    </row>
    <row r="269" spans="2:3" ht="12.75">
      <c r="B269" s="1">
        <f t="shared" si="4"/>
        <v>39346</v>
      </c>
      <c r="C269">
        <f>IF(INDEX(holidays,WEEKDAY(B269,2))&lt;&gt;"x",IF(SUMPRODUCT((céges!$B$6:$B$55&lt;=calculation!B269)*(céges!$C$6:$C$55&gt;=calculation!B269))&gt;0,1,0),IF(SUMPRODUCT((céges!$D$6:$D$55&lt;=calculation!B269)*(céges!$E$6:$E$55&gt;=calculation!B269))&gt;0,0,1))</f>
        <v>0</v>
      </c>
    </row>
    <row r="270" spans="2:3" ht="12.75">
      <c r="B270" s="1">
        <f t="shared" si="4"/>
        <v>39347</v>
      </c>
      <c r="C270">
        <f>IF(INDEX(holidays,WEEKDAY(B270,2))&lt;&gt;"x",IF(SUMPRODUCT((céges!$B$6:$B$55&lt;=calculation!B270)*(céges!$C$6:$C$55&gt;=calculation!B270))&gt;0,1,0),IF(SUMPRODUCT((céges!$D$6:$D$55&lt;=calculation!B270)*(céges!$E$6:$E$55&gt;=calculation!B270))&gt;0,0,1))</f>
        <v>1</v>
      </c>
    </row>
    <row r="271" spans="2:3" ht="12.75">
      <c r="B271" s="1">
        <f t="shared" si="4"/>
        <v>39348</v>
      </c>
      <c r="C271">
        <f>IF(INDEX(holidays,WEEKDAY(B271,2))&lt;&gt;"x",IF(SUMPRODUCT((céges!$B$6:$B$55&lt;=calculation!B271)*(céges!$C$6:$C$55&gt;=calculation!B271))&gt;0,1,0),IF(SUMPRODUCT((céges!$D$6:$D$55&lt;=calculation!B271)*(céges!$E$6:$E$55&gt;=calculation!B271))&gt;0,0,1))</f>
        <v>1</v>
      </c>
    </row>
    <row r="272" spans="2:3" ht="12.75">
      <c r="B272" s="1">
        <f t="shared" si="4"/>
        <v>39349</v>
      </c>
      <c r="C272">
        <f>IF(INDEX(holidays,WEEKDAY(B272,2))&lt;&gt;"x",IF(SUMPRODUCT((céges!$B$6:$B$55&lt;=calculation!B272)*(céges!$C$6:$C$55&gt;=calculation!B272))&gt;0,1,0),IF(SUMPRODUCT((céges!$D$6:$D$55&lt;=calculation!B272)*(céges!$E$6:$E$55&gt;=calculation!B272))&gt;0,0,1))</f>
        <v>0</v>
      </c>
    </row>
    <row r="273" spans="2:3" ht="12.75">
      <c r="B273" s="1">
        <f t="shared" si="4"/>
        <v>39350</v>
      </c>
      <c r="C273">
        <f>IF(INDEX(holidays,WEEKDAY(B273,2))&lt;&gt;"x",IF(SUMPRODUCT((céges!$B$6:$B$55&lt;=calculation!B273)*(céges!$C$6:$C$55&gt;=calculation!B273))&gt;0,1,0),IF(SUMPRODUCT((céges!$D$6:$D$55&lt;=calculation!B273)*(céges!$E$6:$E$55&gt;=calculation!B273))&gt;0,0,1))</f>
        <v>0</v>
      </c>
    </row>
    <row r="274" spans="2:3" ht="12.75">
      <c r="B274" s="1">
        <f t="shared" si="4"/>
        <v>39351</v>
      </c>
      <c r="C274">
        <f>IF(INDEX(holidays,WEEKDAY(B274,2))&lt;&gt;"x",IF(SUMPRODUCT((céges!$B$6:$B$55&lt;=calculation!B274)*(céges!$C$6:$C$55&gt;=calculation!B274))&gt;0,1,0),IF(SUMPRODUCT((céges!$D$6:$D$55&lt;=calculation!B274)*(céges!$E$6:$E$55&gt;=calculation!B274))&gt;0,0,1))</f>
        <v>0</v>
      </c>
    </row>
    <row r="275" spans="2:3" ht="12.75">
      <c r="B275" s="1">
        <f t="shared" si="4"/>
        <v>39352</v>
      </c>
      <c r="C275">
        <f>IF(INDEX(holidays,WEEKDAY(B275,2))&lt;&gt;"x",IF(SUMPRODUCT((céges!$B$6:$B$55&lt;=calculation!B275)*(céges!$C$6:$C$55&gt;=calculation!B275))&gt;0,1,0),IF(SUMPRODUCT((céges!$D$6:$D$55&lt;=calculation!B275)*(céges!$E$6:$E$55&gt;=calculation!B275))&gt;0,0,1))</f>
        <v>0</v>
      </c>
    </row>
    <row r="276" spans="2:3" ht="12.75">
      <c r="B276" s="1">
        <f t="shared" si="4"/>
        <v>39353</v>
      </c>
      <c r="C276">
        <f>IF(INDEX(holidays,WEEKDAY(B276,2))&lt;&gt;"x",IF(SUMPRODUCT((céges!$B$6:$B$55&lt;=calculation!B276)*(céges!$C$6:$C$55&gt;=calculation!B276))&gt;0,1,0),IF(SUMPRODUCT((céges!$D$6:$D$55&lt;=calculation!B276)*(céges!$E$6:$E$55&gt;=calculation!B276))&gt;0,0,1))</f>
        <v>0</v>
      </c>
    </row>
    <row r="277" spans="2:3" ht="12.75">
      <c r="B277" s="1">
        <f t="shared" si="4"/>
        <v>39354</v>
      </c>
      <c r="C277">
        <f>IF(INDEX(holidays,WEEKDAY(B277,2))&lt;&gt;"x",IF(SUMPRODUCT((céges!$B$6:$B$55&lt;=calculation!B277)*(céges!$C$6:$C$55&gt;=calculation!B277))&gt;0,1,0),IF(SUMPRODUCT((céges!$D$6:$D$55&lt;=calculation!B277)*(céges!$E$6:$E$55&gt;=calculation!B277))&gt;0,0,1))</f>
        <v>1</v>
      </c>
    </row>
    <row r="278" spans="2:3" ht="12.75">
      <c r="B278" s="1">
        <f t="shared" si="4"/>
        <v>39355</v>
      </c>
      <c r="C278">
        <f>IF(INDEX(holidays,WEEKDAY(B278,2))&lt;&gt;"x",IF(SUMPRODUCT((céges!$B$6:$B$55&lt;=calculation!B278)*(céges!$C$6:$C$55&gt;=calculation!B278))&gt;0,1,0),IF(SUMPRODUCT((céges!$D$6:$D$55&lt;=calculation!B278)*(céges!$E$6:$E$55&gt;=calculation!B278))&gt;0,0,1))</f>
        <v>1</v>
      </c>
    </row>
    <row r="279" spans="2:3" ht="12.75">
      <c r="B279" s="1">
        <f t="shared" si="4"/>
        <v>39356</v>
      </c>
      <c r="C279">
        <f>IF(INDEX(holidays,WEEKDAY(B279,2))&lt;&gt;"x",IF(SUMPRODUCT((céges!$B$6:$B$55&lt;=calculation!B279)*(céges!$C$6:$C$55&gt;=calculation!B279))&gt;0,1,0),IF(SUMPRODUCT((céges!$D$6:$D$55&lt;=calculation!B279)*(céges!$E$6:$E$55&gt;=calculation!B279))&gt;0,0,1))</f>
        <v>0</v>
      </c>
    </row>
    <row r="280" spans="2:3" ht="12.75">
      <c r="B280" s="1">
        <f t="shared" si="4"/>
        <v>39357</v>
      </c>
      <c r="C280">
        <f>IF(INDEX(holidays,WEEKDAY(B280,2))&lt;&gt;"x",IF(SUMPRODUCT((céges!$B$6:$B$55&lt;=calculation!B280)*(céges!$C$6:$C$55&gt;=calculation!B280))&gt;0,1,0),IF(SUMPRODUCT((céges!$D$6:$D$55&lt;=calculation!B280)*(céges!$E$6:$E$55&gt;=calculation!B280))&gt;0,0,1))</f>
        <v>0</v>
      </c>
    </row>
    <row r="281" spans="2:3" ht="12.75">
      <c r="B281" s="1">
        <f t="shared" si="4"/>
        <v>39358</v>
      </c>
      <c r="C281">
        <f>IF(INDEX(holidays,WEEKDAY(B281,2))&lt;&gt;"x",IF(SUMPRODUCT((céges!$B$6:$B$55&lt;=calculation!B281)*(céges!$C$6:$C$55&gt;=calculation!B281))&gt;0,1,0),IF(SUMPRODUCT((céges!$D$6:$D$55&lt;=calculation!B281)*(céges!$E$6:$E$55&gt;=calculation!B281))&gt;0,0,1))</f>
        <v>0</v>
      </c>
    </row>
    <row r="282" spans="2:3" ht="12.75">
      <c r="B282" s="1">
        <f t="shared" si="4"/>
        <v>39359</v>
      </c>
      <c r="C282">
        <f>IF(INDEX(holidays,WEEKDAY(B282,2))&lt;&gt;"x",IF(SUMPRODUCT((céges!$B$6:$B$55&lt;=calculation!B282)*(céges!$C$6:$C$55&gt;=calculation!B282))&gt;0,1,0),IF(SUMPRODUCT((céges!$D$6:$D$55&lt;=calculation!B282)*(céges!$E$6:$E$55&gt;=calculation!B282))&gt;0,0,1))</f>
        <v>0</v>
      </c>
    </row>
    <row r="283" spans="2:3" ht="12.75">
      <c r="B283" s="1">
        <f t="shared" si="4"/>
        <v>39360</v>
      </c>
      <c r="C283">
        <f>IF(INDEX(holidays,WEEKDAY(B283,2))&lt;&gt;"x",IF(SUMPRODUCT((céges!$B$6:$B$55&lt;=calculation!B283)*(céges!$C$6:$C$55&gt;=calculation!B283))&gt;0,1,0),IF(SUMPRODUCT((céges!$D$6:$D$55&lt;=calculation!B283)*(céges!$E$6:$E$55&gt;=calculation!B283))&gt;0,0,1))</f>
        <v>0</v>
      </c>
    </row>
    <row r="284" spans="2:3" ht="12.75">
      <c r="B284" s="1">
        <f t="shared" si="4"/>
        <v>39361</v>
      </c>
      <c r="C284">
        <f>IF(INDEX(holidays,WEEKDAY(B284,2))&lt;&gt;"x",IF(SUMPRODUCT((céges!$B$6:$B$55&lt;=calculation!B284)*(céges!$C$6:$C$55&gt;=calculation!B284))&gt;0,1,0),IF(SUMPRODUCT((céges!$D$6:$D$55&lt;=calculation!B284)*(céges!$E$6:$E$55&gt;=calculation!B284))&gt;0,0,1))</f>
        <v>1</v>
      </c>
    </row>
    <row r="285" spans="2:3" ht="12.75">
      <c r="B285" s="1">
        <f t="shared" si="4"/>
        <v>39362</v>
      </c>
      <c r="C285">
        <f>IF(INDEX(holidays,WEEKDAY(B285,2))&lt;&gt;"x",IF(SUMPRODUCT((céges!$B$6:$B$55&lt;=calculation!B285)*(céges!$C$6:$C$55&gt;=calculation!B285))&gt;0,1,0),IF(SUMPRODUCT((céges!$D$6:$D$55&lt;=calculation!B285)*(céges!$E$6:$E$55&gt;=calculation!B285))&gt;0,0,1))</f>
        <v>1</v>
      </c>
    </row>
    <row r="286" spans="2:3" ht="12.75">
      <c r="B286" s="1">
        <f t="shared" si="4"/>
        <v>39363</v>
      </c>
      <c r="C286">
        <f>IF(INDEX(holidays,WEEKDAY(B286,2))&lt;&gt;"x",IF(SUMPRODUCT((céges!$B$6:$B$55&lt;=calculation!B286)*(céges!$C$6:$C$55&gt;=calculation!B286))&gt;0,1,0),IF(SUMPRODUCT((céges!$D$6:$D$55&lt;=calculation!B286)*(céges!$E$6:$E$55&gt;=calculation!B286))&gt;0,0,1))</f>
        <v>0</v>
      </c>
    </row>
    <row r="287" spans="2:3" ht="12.75">
      <c r="B287" s="1">
        <f t="shared" si="4"/>
        <v>39364</v>
      </c>
      <c r="C287">
        <f>IF(INDEX(holidays,WEEKDAY(B287,2))&lt;&gt;"x",IF(SUMPRODUCT((céges!$B$6:$B$55&lt;=calculation!B287)*(céges!$C$6:$C$55&gt;=calculation!B287))&gt;0,1,0),IF(SUMPRODUCT((céges!$D$6:$D$55&lt;=calculation!B287)*(céges!$E$6:$E$55&gt;=calculation!B287))&gt;0,0,1))</f>
        <v>0</v>
      </c>
    </row>
    <row r="288" spans="2:3" ht="12.75">
      <c r="B288" s="1">
        <f t="shared" si="4"/>
        <v>39365</v>
      </c>
      <c r="C288">
        <f>IF(INDEX(holidays,WEEKDAY(B288,2))&lt;&gt;"x",IF(SUMPRODUCT((céges!$B$6:$B$55&lt;=calculation!B288)*(céges!$C$6:$C$55&gt;=calculation!B288))&gt;0,1,0),IF(SUMPRODUCT((céges!$D$6:$D$55&lt;=calculation!B288)*(céges!$E$6:$E$55&gt;=calculation!B288))&gt;0,0,1))</f>
        <v>0</v>
      </c>
    </row>
    <row r="289" spans="2:3" ht="12.75">
      <c r="B289" s="1">
        <f t="shared" si="4"/>
        <v>39366</v>
      </c>
      <c r="C289">
        <f>IF(INDEX(holidays,WEEKDAY(B289,2))&lt;&gt;"x",IF(SUMPRODUCT((céges!$B$6:$B$55&lt;=calculation!B289)*(céges!$C$6:$C$55&gt;=calculation!B289))&gt;0,1,0),IF(SUMPRODUCT((céges!$D$6:$D$55&lt;=calculation!B289)*(céges!$E$6:$E$55&gt;=calculation!B289))&gt;0,0,1))</f>
        <v>0</v>
      </c>
    </row>
    <row r="290" spans="2:3" ht="12.75">
      <c r="B290" s="1">
        <f t="shared" si="4"/>
        <v>39367</v>
      </c>
      <c r="C290">
        <f>IF(INDEX(holidays,WEEKDAY(B290,2))&lt;&gt;"x",IF(SUMPRODUCT((céges!$B$6:$B$55&lt;=calculation!B290)*(céges!$C$6:$C$55&gt;=calculation!B290))&gt;0,1,0),IF(SUMPRODUCT((céges!$D$6:$D$55&lt;=calculation!B290)*(céges!$E$6:$E$55&gt;=calculation!B290))&gt;0,0,1))</f>
        <v>0</v>
      </c>
    </row>
    <row r="291" spans="2:3" ht="12.75">
      <c r="B291" s="1">
        <f t="shared" si="4"/>
        <v>39368</v>
      </c>
      <c r="C291">
        <f>IF(INDEX(holidays,WEEKDAY(B291,2))&lt;&gt;"x",IF(SUMPRODUCT((céges!$B$6:$B$55&lt;=calculation!B291)*(céges!$C$6:$C$55&gt;=calculation!B291))&gt;0,1,0),IF(SUMPRODUCT((céges!$D$6:$D$55&lt;=calculation!B291)*(céges!$E$6:$E$55&gt;=calculation!B291))&gt;0,0,1))</f>
        <v>1</v>
      </c>
    </row>
    <row r="292" spans="2:3" ht="12.75">
      <c r="B292" s="1">
        <f t="shared" si="4"/>
        <v>39369</v>
      </c>
      <c r="C292">
        <f>IF(INDEX(holidays,WEEKDAY(B292,2))&lt;&gt;"x",IF(SUMPRODUCT((céges!$B$6:$B$55&lt;=calculation!B292)*(céges!$C$6:$C$55&gt;=calculation!B292))&gt;0,1,0),IF(SUMPRODUCT((céges!$D$6:$D$55&lt;=calculation!B292)*(céges!$E$6:$E$55&gt;=calculation!B292))&gt;0,0,1))</f>
        <v>1</v>
      </c>
    </row>
    <row r="293" spans="2:3" ht="12.75">
      <c r="B293" s="1">
        <f t="shared" si="4"/>
        <v>39370</v>
      </c>
      <c r="C293">
        <f>IF(INDEX(holidays,WEEKDAY(B293,2))&lt;&gt;"x",IF(SUMPRODUCT((céges!$B$6:$B$55&lt;=calculation!B293)*(céges!$C$6:$C$55&gt;=calculation!B293))&gt;0,1,0),IF(SUMPRODUCT((céges!$D$6:$D$55&lt;=calculation!B293)*(céges!$E$6:$E$55&gt;=calculation!B293))&gt;0,0,1))</f>
        <v>0</v>
      </c>
    </row>
    <row r="294" spans="2:3" ht="12.75">
      <c r="B294" s="1">
        <f t="shared" si="4"/>
        <v>39371</v>
      </c>
      <c r="C294">
        <f>IF(INDEX(holidays,WEEKDAY(B294,2))&lt;&gt;"x",IF(SUMPRODUCT((céges!$B$6:$B$55&lt;=calculation!B294)*(céges!$C$6:$C$55&gt;=calculation!B294))&gt;0,1,0),IF(SUMPRODUCT((céges!$D$6:$D$55&lt;=calculation!B294)*(céges!$E$6:$E$55&gt;=calculation!B294))&gt;0,0,1))</f>
        <v>0</v>
      </c>
    </row>
    <row r="295" spans="2:3" ht="12.75">
      <c r="B295" s="1">
        <f t="shared" si="4"/>
        <v>39372</v>
      </c>
      <c r="C295">
        <f>IF(INDEX(holidays,WEEKDAY(B295,2))&lt;&gt;"x",IF(SUMPRODUCT((céges!$B$6:$B$55&lt;=calculation!B295)*(céges!$C$6:$C$55&gt;=calculation!B295))&gt;0,1,0),IF(SUMPRODUCT((céges!$D$6:$D$55&lt;=calculation!B295)*(céges!$E$6:$E$55&gt;=calculation!B295))&gt;0,0,1))</f>
        <v>0</v>
      </c>
    </row>
    <row r="296" spans="2:3" ht="12.75">
      <c r="B296" s="1">
        <f t="shared" si="4"/>
        <v>39373</v>
      </c>
      <c r="C296">
        <f>IF(INDEX(holidays,WEEKDAY(B296,2))&lt;&gt;"x",IF(SUMPRODUCT((céges!$B$6:$B$55&lt;=calculation!B296)*(céges!$C$6:$C$55&gt;=calculation!B296))&gt;0,1,0),IF(SUMPRODUCT((céges!$D$6:$D$55&lt;=calculation!B296)*(céges!$E$6:$E$55&gt;=calculation!B296))&gt;0,0,1))</f>
        <v>0</v>
      </c>
    </row>
    <row r="297" spans="2:3" ht="12.75">
      <c r="B297" s="1">
        <f t="shared" si="4"/>
        <v>39374</v>
      </c>
      <c r="C297">
        <f>IF(INDEX(holidays,WEEKDAY(B297,2))&lt;&gt;"x",IF(SUMPRODUCT((céges!$B$6:$B$55&lt;=calculation!B297)*(céges!$C$6:$C$55&gt;=calculation!B297))&gt;0,1,0),IF(SUMPRODUCT((céges!$D$6:$D$55&lt;=calculation!B297)*(céges!$E$6:$E$55&gt;=calculation!B297))&gt;0,0,1))</f>
        <v>0</v>
      </c>
    </row>
    <row r="298" spans="2:3" ht="12.75">
      <c r="B298" s="1">
        <f t="shared" si="4"/>
        <v>39375</v>
      </c>
      <c r="C298">
        <f>IF(INDEX(holidays,WEEKDAY(B298,2))&lt;&gt;"x",IF(SUMPRODUCT((céges!$B$6:$B$55&lt;=calculation!B298)*(céges!$C$6:$C$55&gt;=calculation!B298))&gt;0,1,0),IF(SUMPRODUCT((céges!$D$6:$D$55&lt;=calculation!B298)*(céges!$E$6:$E$55&gt;=calculation!B298))&gt;0,0,1))</f>
        <v>1</v>
      </c>
    </row>
    <row r="299" spans="2:3" ht="12.75">
      <c r="B299" s="1">
        <f t="shared" si="4"/>
        <v>39376</v>
      </c>
      <c r="C299">
        <f>IF(INDEX(holidays,WEEKDAY(B299,2))&lt;&gt;"x",IF(SUMPRODUCT((céges!$B$6:$B$55&lt;=calculation!B299)*(céges!$C$6:$C$55&gt;=calculation!B299))&gt;0,1,0),IF(SUMPRODUCT((céges!$D$6:$D$55&lt;=calculation!B299)*(céges!$E$6:$E$55&gt;=calculation!B299))&gt;0,0,1))</f>
        <v>1</v>
      </c>
    </row>
    <row r="300" spans="2:3" ht="12.75">
      <c r="B300" s="1">
        <f t="shared" si="4"/>
        <v>39377</v>
      </c>
      <c r="C300">
        <f>IF(INDEX(holidays,WEEKDAY(B300,2))&lt;&gt;"x",IF(SUMPRODUCT((céges!$B$6:$B$55&lt;=calculation!B300)*(céges!$C$6:$C$55&gt;=calculation!B300))&gt;0,1,0),IF(SUMPRODUCT((céges!$D$6:$D$55&lt;=calculation!B300)*(céges!$E$6:$E$55&gt;=calculation!B300))&gt;0,0,1))</f>
        <v>0</v>
      </c>
    </row>
    <row r="301" spans="2:3" ht="12.75">
      <c r="B301" s="1">
        <f t="shared" si="4"/>
        <v>39378</v>
      </c>
      <c r="C301">
        <f>IF(INDEX(holidays,WEEKDAY(B301,2))&lt;&gt;"x",IF(SUMPRODUCT((céges!$B$6:$B$55&lt;=calculation!B301)*(céges!$C$6:$C$55&gt;=calculation!B301))&gt;0,1,0),IF(SUMPRODUCT((céges!$D$6:$D$55&lt;=calculation!B301)*(céges!$E$6:$E$55&gt;=calculation!B301))&gt;0,0,1))</f>
        <v>0</v>
      </c>
    </row>
    <row r="302" spans="2:3" ht="12.75">
      <c r="B302" s="1">
        <f t="shared" si="4"/>
        <v>39379</v>
      </c>
      <c r="C302">
        <f>IF(INDEX(holidays,WEEKDAY(B302,2))&lt;&gt;"x",IF(SUMPRODUCT((céges!$B$6:$B$55&lt;=calculation!B302)*(céges!$C$6:$C$55&gt;=calculation!B302))&gt;0,1,0),IF(SUMPRODUCT((céges!$D$6:$D$55&lt;=calculation!B302)*(céges!$E$6:$E$55&gt;=calculation!B302))&gt;0,0,1))</f>
        <v>0</v>
      </c>
    </row>
    <row r="303" spans="2:3" ht="12.75">
      <c r="B303" s="1">
        <f t="shared" si="4"/>
        <v>39380</v>
      </c>
      <c r="C303">
        <f>IF(INDEX(holidays,WEEKDAY(B303,2))&lt;&gt;"x",IF(SUMPRODUCT((céges!$B$6:$B$55&lt;=calculation!B303)*(céges!$C$6:$C$55&gt;=calculation!B303))&gt;0,1,0),IF(SUMPRODUCT((céges!$D$6:$D$55&lt;=calculation!B303)*(céges!$E$6:$E$55&gt;=calculation!B303))&gt;0,0,1))</f>
        <v>0</v>
      </c>
    </row>
    <row r="304" spans="2:3" ht="12.75">
      <c r="B304" s="1">
        <f t="shared" si="4"/>
        <v>39381</v>
      </c>
      <c r="C304">
        <f>IF(INDEX(holidays,WEEKDAY(B304,2))&lt;&gt;"x",IF(SUMPRODUCT((céges!$B$6:$B$55&lt;=calculation!B304)*(céges!$C$6:$C$55&gt;=calculation!B304))&gt;0,1,0),IF(SUMPRODUCT((céges!$D$6:$D$55&lt;=calculation!B304)*(céges!$E$6:$E$55&gt;=calculation!B304))&gt;0,0,1))</f>
        <v>0</v>
      </c>
    </row>
    <row r="305" spans="2:3" ht="12.75">
      <c r="B305" s="1">
        <f t="shared" si="4"/>
        <v>39382</v>
      </c>
      <c r="C305">
        <f>IF(INDEX(holidays,WEEKDAY(B305,2))&lt;&gt;"x",IF(SUMPRODUCT((céges!$B$6:$B$55&lt;=calculation!B305)*(céges!$C$6:$C$55&gt;=calculation!B305))&gt;0,1,0),IF(SUMPRODUCT((céges!$D$6:$D$55&lt;=calculation!B305)*(céges!$E$6:$E$55&gt;=calculation!B305))&gt;0,0,1))</f>
        <v>1</v>
      </c>
    </row>
    <row r="306" spans="2:3" ht="12.75">
      <c r="B306" s="1">
        <f t="shared" si="4"/>
        <v>39383</v>
      </c>
      <c r="C306">
        <f>IF(INDEX(holidays,WEEKDAY(B306,2))&lt;&gt;"x",IF(SUMPRODUCT((céges!$B$6:$B$55&lt;=calculation!B306)*(céges!$C$6:$C$55&gt;=calculation!B306))&gt;0,1,0),IF(SUMPRODUCT((céges!$D$6:$D$55&lt;=calculation!B306)*(céges!$E$6:$E$55&gt;=calculation!B306))&gt;0,0,1))</f>
        <v>1</v>
      </c>
    </row>
    <row r="307" spans="2:3" ht="12.75">
      <c r="B307" s="1">
        <f t="shared" si="4"/>
        <v>39384</v>
      </c>
      <c r="C307">
        <f>IF(INDEX(holidays,WEEKDAY(B307,2))&lt;&gt;"x",IF(SUMPRODUCT((céges!$B$6:$B$55&lt;=calculation!B307)*(céges!$C$6:$C$55&gt;=calculation!B307))&gt;0,1,0),IF(SUMPRODUCT((céges!$D$6:$D$55&lt;=calculation!B307)*(céges!$E$6:$E$55&gt;=calculation!B307))&gt;0,0,1))</f>
        <v>0</v>
      </c>
    </row>
    <row r="308" spans="2:3" ht="12.75">
      <c r="B308" s="1">
        <f t="shared" si="4"/>
        <v>39385</v>
      </c>
      <c r="C308">
        <f>IF(INDEX(holidays,WEEKDAY(B308,2))&lt;&gt;"x",IF(SUMPRODUCT((céges!$B$6:$B$55&lt;=calculation!B308)*(céges!$C$6:$C$55&gt;=calculation!B308))&gt;0,1,0),IF(SUMPRODUCT((céges!$D$6:$D$55&lt;=calculation!B308)*(céges!$E$6:$E$55&gt;=calculation!B308))&gt;0,0,1))</f>
        <v>0</v>
      </c>
    </row>
    <row r="309" spans="2:3" ht="12.75">
      <c r="B309" s="1">
        <f t="shared" si="4"/>
        <v>39386</v>
      </c>
      <c r="C309">
        <f>IF(INDEX(holidays,WEEKDAY(B309,2))&lt;&gt;"x",IF(SUMPRODUCT((céges!$B$6:$B$55&lt;=calculation!B309)*(céges!$C$6:$C$55&gt;=calculation!B309))&gt;0,1,0),IF(SUMPRODUCT((céges!$D$6:$D$55&lt;=calculation!B309)*(céges!$E$6:$E$55&gt;=calculation!B309))&gt;0,0,1))</f>
        <v>0</v>
      </c>
    </row>
    <row r="310" spans="2:3" ht="12.75">
      <c r="B310" s="1">
        <f t="shared" si="4"/>
        <v>39387</v>
      </c>
      <c r="C310">
        <f>IF(INDEX(holidays,WEEKDAY(B310,2))&lt;&gt;"x",IF(SUMPRODUCT((céges!$B$6:$B$55&lt;=calculation!B310)*(céges!$C$6:$C$55&gt;=calculation!B310))&gt;0,1,0),IF(SUMPRODUCT((céges!$D$6:$D$55&lt;=calculation!B310)*(céges!$E$6:$E$55&gt;=calculation!B310))&gt;0,0,1))</f>
        <v>0</v>
      </c>
    </row>
    <row r="311" spans="2:3" ht="12.75">
      <c r="B311" s="1">
        <f t="shared" si="4"/>
        <v>39388</v>
      </c>
      <c r="C311">
        <f>IF(INDEX(holidays,WEEKDAY(B311,2))&lt;&gt;"x",IF(SUMPRODUCT((céges!$B$6:$B$55&lt;=calculation!B311)*(céges!$C$6:$C$55&gt;=calculation!B311))&gt;0,1,0),IF(SUMPRODUCT((céges!$D$6:$D$55&lt;=calculation!B311)*(céges!$E$6:$E$55&gt;=calculation!B311))&gt;0,0,1))</f>
        <v>0</v>
      </c>
    </row>
    <row r="312" spans="2:3" ht="12.75">
      <c r="B312" s="1">
        <f t="shared" si="4"/>
        <v>39389</v>
      </c>
      <c r="C312">
        <f>IF(INDEX(holidays,WEEKDAY(B312,2))&lt;&gt;"x",IF(SUMPRODUCT((céges!$B$6:$B$55&lt;=calculation!B312)*(céges!$C$6:$C$55&gt;=calculation!B312))&gt;0,1,0),IF(SUMPRODUCT((céges!$D$6:$D$55&lt;=calculation!B312)*(céges!$E$6:$E$55&gt;=calculation!B312))&gt;0,0,1))</f>
        <v>1</v>
      </c>
    </row>
    <row r="313" spans="2:3" ht="12.75">
      <c r="B313" s="1">
        <f t="shared" si="4"/>
        <v>39390</v>
      </c>
      <c r="C313">
        <f>IF(INDEX(holidays,WEEKDAY(B313,2))&lt;&gt;"x",IF(SUMPRODUCT((céges!$B$6:$B$55&lt;=calculation!B313)*(céges!$C$6:$C$55&gt;=calculation!B313))&gt;0,1,0),IF(SUMPRODUCT((céges!$D$6:$D$55&lt;=calculation!B313)*(céges!$E$6:$E$55&gt;=calculation!B313))&gt;0,0,1))</f>
        <v>1</v>
      </c>
    </row>
    <row r="314" spans="2:3" ht="12.75">
      <c r="B314" s="1">
        <f t="shared" si="4"/>
        <v>39391</v>
      </c>
      <c r="C314">
        <f>IF(INDEX(holidays,WEEKDAY(B314,2))&lt;&gt;"x",IF(SUMPRODUCT((céges!$B$6:$B$55&lt;=calculation!B314)*(céges!$C$6:$C$55&gt;=calculation!B314))&gt;0,1,0),IF(SUMPRODUCT((céges!$D$6:$D$55&lt;=calculation!B314)*(céges!$E$6:$E$55&gt;=calculation!B314))&gt;0,0,1))</f>
        <v>0</v>
      </c>
    </row>
    <row r="315" spans="2:3" ht="12.75">
      <c r="B315" s="1">
        <f t="shared" si="4"/>
        <v>39392</v>
      </c>
      <c r="C315">
        <f>IF(INDEX(holidays,WEEKDAY(B315,2))&lt;&gt;"x",IF(SUMPRODUCT((céges!$B$6:$B$55&lt;=calculation!B315)*(céges!$C$6:$C$55&gt;=calculation!B315))&gt;0,1,0),IF(SUMPRODUCT((céges!$D$6:$D$55&lt;=calculation!B315)*(céges!$E$6:$E$55&gt;=calculation!B315))&gt;0,0,1))</f>
        <v>0</v>
      </c>
    </row>
    <row r="316" spans="2:3" ht="12.75">
      <c r="B316" s="1">
        <f t="shared" si="4"/>
        <v>39393</v>
      </c>
      <c r="C316">
        <f>IF(INDEX(holidays,WEEKDAY(B316,2))&lt;&gt;"x",IF(SUMPRODUCT((céges!$B$6:$B$55&lt;=calculation!B316)*(céges!$C$6:$C$55&gt;=calculation!B316))&gt;0,1,0),IF(SUMPRODUCT((céges!$D$6:$D$55&lt;=calculation!B316)*(céges!$E$6:$E$55&gt;=calculation!B316))&gt;0,0,1))</f>
        <v>0</v>
      </c>
    </row>
    <row r="317" spans="2:3" ht="12.75">
      <c r="B317" s="1">
        <f t="shared" si="4"/>
        <v>39394</v>
      </c>
      <c r="C317">
        <f>IF(INDEX(holidays,WEEKDAY(B317,2))&lt;&gt;"x",IF(SUMPRODUCT((céges!$B$6:$B$55&lt;=calculation!B317)*(céges!$C$6:$C$55&gt;=calculation!B317))&gt;0,1,0),IF(SUMPRODUCT((céges!$D$6:$D$55&lt;=calculation!B317)*(céges!$E$6:$E$55&gt;=calculation!B317))&gt;0,0,1))</f>
        <v>0</v>
      </c>
    </row>
    <row r="318" spans="2:3" ht="12.75">
      <c r="B318" s="1">
        <f t="shared" si="4"/>
        <v>39395</v>
      </c>
      <c r="C318">
        <f>IF(INDEX(holidays,WEEKDAY(B318,2))&lt;&gt;"x",IF(SUMPRODUCT((céges!$B$6:$B$55&lt;=calculation!B318)*(céges!$C$6:$C$55&gt;=calculation!B318))&gt;0,1,0),IF(SUMPRODUCT((céges!$D$6:$D$55&lt;=calculation!B318)*(céges!$E$6:$E$55&gt;=calculation!B318))&gt;0,0,1))</f>
        <v>0</v>
      </c>
    </row>
    <row r="319" spans="2:3" ht="12.75">
      <c r="B319" s="1">
        <f t="shared" si="4"/>
        <v>39396</v>
      </c>
      <c r="C319">
        <f>IF(INDEX(holidays,WEEKDAY(B319,2))&lt;&gt;"x",IF(SUMPRODUCT((céges!$B$6:$B$55&lt;=calculation!B319)*(céges!$C$6:$C$55&gt;=calculation!B319))&gt;0,1,0),IF(SUMPRODUCT((céges!$D$6:$D$55&lt;=calculation!B319)*(céges!$E$6:$E$55&gt;=calculation!B319))&gt;0,0,1))</f>
        <v>1</v>
      </c>
    </row>
    <row r="320" spans="2:3" ht="12.75">
      <c r="B320" s="1">
        <f t="shared" si="4"/>
        <v>39397</v>
      </c>
      <c r="C320">
        <f>IF(INDEX(holidays,WEEKDAY(B320,2))&lt;&gt;"x",IF(SUMPRODUCT((céges!$B$6:$B$55&lt;=calculation!B320)*(céges!$C$6:$C$55&gt;=calculation!B320))&gt;0,1,0),IF(SUMPRODUCT((céges!$D$6:$D$55&lt;=calculation!B320)*(céges!$E$6:$E$55&gt;=calculation!B320))&gt;0,0,1))</f>
        <v>1</v>
      </c>
    </row>
    <row r="321" spans="2:3" ht="12.75">
      <c r="B321" s="1">
        <f t="shared" si="4"/>
        <v>39398</v>
      </c>
      <c r="C321">
        <f>IF(INDEX(holidays,WEEKDAY(B321,2))&lt;&gt;"x",IF(SUMPRODUCT((céges!$B$6:$B$55&lt;=calculation!B321)*(céges!$C$6:$C$55&gt;=calculation!B321))&gt;0,1,0),IF(SUMPRODUCT((céges!$D$6:$D$55&lt;=calculation!B321)*(céges!$E$6:$E$55&gt;=calculation!B321))&gt;0,0,1))</f>
        <v>0</v>
      </c>
    </row>
    <row r="322" spans="2:3" ht="12.75">
      <c r="B322" s="1">
        <f t="shared" si="4"/>
        <v>39399</v>
      </c>
      <c r="C322">
        <f>IF(INDEX(holidays,WEEKDAY(B322,2))&lt;&gt;"x",IF(SUMPRODUCT((céges!$B$6:$B$55&lt;=calculation!B322)*(céges!$C$6:$C$55&gt;=calculation!B322))&gt;0,1,0),IF(SUMPRODUCT((céges!$D$6:$D$55&lt;=calculation!B322)*(céges!$E$6:$E$55&gt;=calculation!B322))&gt;0,0,1))</f>
        <v>0</v>
      </c>
    </row>
    <row r="323" spans="2:3" ht="12.75">
      <c r="B323" s="1">
        <f t="shared" si="4"/>
        <v>39400</v>
      </c>
      <c r="C323">
        <f>IF(INDEX(holidays,WEEKDAY(B323,2))&lt;&gt;"x",IF(SUMPRODUCT((céges!$B$6:$B$55&lt;=calculation!B323)*(céges!$C$6:$C$55&gt;=calculation!B323))&gt;0,1,0),IF(SUMPRODUCT((céges!$D$6:$D$55&lt;=calculation!B323)*(céges!$E$6:$E$55&gt;=calculation!B323))&gt;0,0,1))</f>
        <v>0</v>
      </c>
    </row>
    <row r="324" spans="2:3" ht="12.75">
      <c r="B324" s="1">
        <f t="shared" si="4"/>
        <v>39401</v>
      </c>
      <c r="C324">
        <f>IF(INDEX(holidays,WEEKDAY(B324,2))&lt;&gt;"x",IF(SUMPRODUCT((céges!$B$6:$B$55&lt;=calculation!B324)*(céges!$C$6:$C$55&gt;=calculation!B324))&gt;0,1,0),IF(SUMPRODUCT((céges!$D$6:$D$55&lt;=calculation!B324)*(céges!$E$6:$E$55&gt;=calculation!B324))&gt;0,0,1))</f>
        <v>0</v>
      </c>
    </row>
    <row r="325" spans="2:3" ht="12.75">
      <c r="B325" s="1">
        <f t="shared" si="4"/>
        <v>39402</v>
      </c>
      <c r="C325">
        <f>IF(INDEX(holidays,WEEKDAY(B325,2))&lt;&gt;"x",IF(SUMPRODUCT((céges!$B$6:$B$55&lt;=calculation!B325)*(céges!$C$6:$C$55&gt;=calculation!B325))&gt;0,1,0),IF(SUMPRODUCT((céges!$D$6:$D$55&lt;=calculation!B325)*(céges!$E$6:$E$55&gt;=calculation!B325))&gt;0,0,1))</f>
        <v>0</v>
      </c>
    </row>
    <row r="326" spans="2:3" ht="12.75">
      <c r="B326" s="1">
        <f t="shared" si="4"/>
        <v>39403</v>
      </c>
      <c r="C326">
        <f>IF(INDEX(holidays,WEEKDAY(B326,2))&lt;&gt;"x",IF(SUMPRODUCT((céges!$B$6:$B$55&lt;=calculation!B326)*(céges!$C$6:$C$55&gt;=calculation!B326))&gt;0,1,0),IF(SUMPRODUCT((céges!$D$6:$D$55&lt;=calculation!B326)*(céges!$E$6:$E$55&gt;=calculation!B326))&gt;0,0,1))</f>
        <v>1</v>
      </c>
    </row>
    <row r="327" spans="2:3" ht="12.75">
      <c r="B327" s="1">
        <f t="shared" si="4"/>
        <v>39404</v>
      </c>
      <c r="C327">
        <f>IF(INDEX(holidays,WEEKDAY(B327,2))&lt;&gt;"x",IF(SUMPRODUCT((céges!$B$6:$B$55&lt;=calculation!B327)*(céges!$C$6:$C$55&gt;=calculation!B327))&gt;0,1,0),IF(SUMPRODUCT((céges!$D$6:$D$55&lt;=calculation!B327)*(céges!$E$6:$E$55&gt;=calculation!B327))&gt;0,0,1))</f>
        <v>1</v>
      </c>
    </row>
    <row r="328" spans="2:3" ht="12.75">
      <c r="B328" s="1">
        <f aca="true" t="shared" si="5" ref="B328:B373">B327+1</f>
        <v>39405</v>
      </c>
      <c r="C328">
        <f>IF(INDEX(holidays,WEEKDAY(B328,2))&lt;&gt;"x",IF(SUMPRODUCT((céges!$B$6:$B$55&lt;=calculation!B328)*(céges!$C$6:$C$55&gt;=calculation!B328))&gt;0,1,0),IF(SUMPRODUCT((céges!$D$6:$D$55&lt;=calculation!B328)*(céges!$E$6:$E$55&gt;=calculation!B328))&gt;0,0,1))</f>
        <v>0</v>
      </c>
    </row>
    <row r="329" spans="2:3" ht="12.75">
      <c r="B329" s="1">
        <f t="shared" si="5"/>
        <v>39406</v>
      </c>
      <c r="C329">
        <f>IF(INDEX(holidays,WEEKDAY(B329,2))&lt;&gt;"x",IF(SUMPRODUCT((céges!$B$6:$B$55&lt;=calculation!B329)*(céges!$C$6:$C$55&gt;=calculation!B329))&gt;0,1,0),IF(SUMPRODUCT((céges!$D$6:$D$55&lt;=calculation!B329)*(céges!$E$6:$E$55&gt;=calculation!B329))&gt;0,0,1))</f>
        <v>0</v>
      </c>
    </row>
    <row r="330" spans="2:3" ht="12.75">
      <c r="B330" s="1">
        <f t="shared" si="5"/>
        <v>39407</v>
      </c>
      <c r="C330">
        <f>IF(INDEX(holidays,WEEKDAY(B330,2))&lt;&gt;"x",IF(SUMPRODUCT((céges!$B$6:$B$55&lt;=calculation!B330)*(céges!$C$6:$C$55&gt;=calculation!B330))&gt;0,1,0),IF(SUMPRODUCT((céges!$D$6:$D$55&lt;=calculation!B330)*(céges!$E$6:$E$55&gt;=calculation!B330))&gt;0,0,1))</f>
        <v>0</v>
      </c>
    </row>
    <row r="331" spans="2:3" ht="12.75">
      <c r="B331" s="1">
        <f t="shared" si="5"/>
        <v>39408</v>
      </c>
      <c r="C331">
        <f>IF(INDEX(holidays,WEEKDAY(B331,2))&lt;&gt;"x",IF(SUMPRODUCT((céges!$B$6:$B$55&lt;=calculation!B331)*(céges!$C$6:$C$55&gt;=calculation!B331))&gt;0,1,0),IF(SUMPRODUCT((céges!$D$6:$D$55&lt;=calculation!B331)*(céges!$E$6:$E$55&gt;=calculation!B331))&gt;0,0,1))</f>
        <v>0</v>
      </c>
    </row>
    <row r="332" spans="2:3" ht="12.75">
      <c r="B332" s="1">
        <f t="shared" si="5"/>
        <v>39409</v>
      </c>
      <c r="C332">
        <f>IF(INDEX(holidays,WEEKDAY(B332,2))&lt;&gt;"x",IF(SUMPRODUCT((céges!$B$6:$B$55&lt;=calculation!B332)*(céges!$C$6:$C$55&gt;=calculation!B332))&gt;0,1,0),IF(SUMPRODUCT((céges!$D$6:$D$55&lt;=calculation!B332)*(céges!$E$6:$E$55&gt;=calculation!B332))&gt;0,0,1))</f>
        <v>0</v>
      </c>
    </row>
    <row r="333" spans="2:3" ht="12.75">
      <c r="B333" s="1">
        <f t="shared" si="5"/>
        <v>39410</v>
      </c>
      <c r="C333">
        <f>IF(INDEX(holidays,WEEKDAY(B333,2))&lt;&gt;"x",IF(SUMPRODUCT((céges!$B$6:$B$55&lt;=calculation!B333)*(céges!$C$6:$C$55&gt;=calculation!B333))&gt;0,1,0),IF(SUMPRODUCT((céges!$D$6:$D$55&lt;=calculation!B333)*(céges!$E$6:$E$55&gt;=calculation!B333))&gt;0,0,1))</f>
        <v>1</v>
      </c>
    </row>
    <row r="334" spans="2:3" ht="12.75">
      <c r="B334" s="1">
        <f t="shared" si="5"/>
        <v>39411</v>
      </c>
      <c r="C334">
        <f>IF(INDEX(holidays,WEEKDAY(B334,2))&lt;&gt;"x",IF(SUMPRODUCT((céges!$B$6:$B$55&lt;=calculation!B334)*(céges!$C$6:$C$55&gt;=calculation!B334))&gt;0,1,0),IF(SUMPRODUCT((céges!$D$6:$D$55&lt;=calculation!B334)*(céges!$E$6:$E$55&gt;=calculation!B334))&gt;0,0,1))</f>
        <v>1</v>
      </c>
    </row>
    <row r="335" spans="2:3" ht="12.75">
      <c r="B335" s="1">
        <f t="shared" si="5"/>
        <v>39412</v>
      </c>
      <c r="C335">
        <f>IF(INDEX(holidays,WEEKDAY(B335,2))&lt;&gt;"x",IF(SUMPRODUCT((céges!$B$6:$B$55&lt;=calculation!B335)*(céges!$C$6:$C$55&gt;=calculation!B335))&gt;0,1,0),IF(SUMPRODUCT((céges!$D$6:$D$55&lt;=calculation!B335)*(céges!$E$6:$E$55&gt;=calculation!B335))&gt;0,0,1))</f>
        <v>0</v>
      </c>
    </row>
    <row r="336" spans="2:3" ht="12.75">
      <c r="B336" s="1">
        <f t="shared" si="5"/>
        <v>39413</v>
      </c>
      <c r="C336">
        <f>IF(INDEX(holidays,WEEKDAY(B336,2))&lt;&gt;"x",IF(SUMPRODUCT((céges!$B$6:$B$55&lt;=calculation!B336)*(céges!$C$6:$C$55&gt;=calculation!B336))&gt;0,1,0),IF(SUMPRODUCT((céges!$D$6:$D$55&lt;=calculation!B336)*(céges!$E$6:$E$55&gt;=calculation!B336))&gt;0,0,1))</f>
        <v>0</v>
      </c>
    </row>
    <row r="337" spans="2:3" ht="12.75">
      <c r="B337" s="1">
        <f t="shared" si="5"/>
        <v>39414</v>
      </c>
      <c r="C337">
        <f>IF(INDEX(holidays,WEEKDAY(B337,2))&lt;&gt;"x",IF(SUMPRODUCT((céges!$B$6:$B$55&lt;=calculation!B337)*(céges!$C$6:$C$55&gt;=calculation!B337))&gt;0,1,0),IF(SUMPRODUCT((céges!$D$6:$D$55&lt;=calculation!B337)*(céges!$E$6:$E$55&gt;=calculation!B337))&gt;0,0,1))</f>
        <v>0</v>
      </c>
    </row>
    <row r="338" spans="2:3" ht="12.75">
      <c r="B338" s="1">
        <f t="shared" si="5"/>
        <v>39415</v>
      </c>
      <c r="C338">
        <f>IF(INDEX(holidays,WEEKDAY(B338,2))&lt;&gt;"x",IF(SUMPRODUCT((céges!$B$6:$B$55&lt;=calculation!B338)*(céges!$C$6:$C$55&gt;=calculation!B338))&gt;0,1,0),IF(SUMPRODUCT((céges!$D$6:$D$55&lt;=calculation!B338)*(céges!$E$6:$E$55&gt;=calculation!B338))&gt;0,0,1))</f>
        <v>0</v>
      </c>
    </row>
    <row r="339" spans="2:3" ht="12.75">
      <c r="B339" s="1">
        <f t="shared" si="5"/>
        <v>39416</v>
      </c>
      <c r="C339">
        <f>IF(INDEX(holidays,WEEKDAY(B339,2))&lt;&gt;"x",IF(SUMPRODUCT((céges!$B$6:$B$55&lt;=calculation!B339)*(céges!$C$6:$C$55&gt;=calculation!B339))&gt;0,1,0),IF(SUMPRODUCT((céges!$D$6:$D$55&lt;=calculation!B339)*(céges!$E$6:$E$55&gt;=calculation!B339))&gt;0,0,1))</f>
        <v>0</v>
      </c>
    </row>
    <row r="340" spans="2:3" ht="12.75">
      <c r="B340" s="1">
        <f t="shared" si="5"/>
        <v>39417</v>
      </c>
      <c r="C340">
        <f>IF(INDEX(holidays,WEEKDAY(B340,2))&lt;&gt;"x",IF(SUMPRODUCT((céges!$B$6:$B$55&lt;=calculation!B340)*(céges!$C$6:$C$55&gt;=calculation!B340))&gt;0,1,0),IF(SUMPRODUCT((céges!$D$6:$D$55&lt;=calculation!B340)*(céges!$E$6:$E$55&gt;=calculation!B340))&gt;0,0,1))</f>
        <v>1</v>
      </c>
    </row>
    <row r="341" spans="2:3" ht="12.75">
      <c r="B341" s="1">
        <f t="shared" si="5"/>
        <v>39418</v>
      </c>
      <c r="C341">
        <f>IF(INDEX(holidays,WEEKDAY(B341,2))&lt;&gt;"x",IF(SUMPRODUCT((céges!$B$6:$B$55&lt;=calculation!B341)*(céges!$C$6:$C$55&gt;=calculation!B341))&gt;0,1,0),IF(SUMPRODUCT((céges!$D$6:$D$55&lt;=calculation!B341)*(céges!$E$6:$E$55&gt;=calculation!B341))&gt;0,0,1))</f>
        <v>1</v>
      </c>
    </row>
    <row r="342" spans="2:3" ht="12.75">
      <c r="B342" s="1">
        <f t="shared" si="5"/>
        <v>39419</v>
      </c>
      <c r="C342">
        <f>IF(INDEX(holidays,WEEKDAY(B342,2))&lt;&gt;"x",IF(SUMPRODUCT((céges!$B$6:$B$55&lt;=calculation!B342)*(céges!$C$6:$C$55&gt;=calculation!B342))&gt;0,1,0),IF(SUMPRODUCT((céges!$D$6:$D$55&lt;=calculation!B342)*(céges!$E$6:$E$55&gt;=calculation!B342))&gt;0,0,1))</f>
        <v>0</v>
      </c>
    </row>
    <row r="343" spans="2:3" ht="12.75">
      <c r="B343" s="1">
        <f t="shared" si="5"/>
        <v>39420</v>
      </c>
      <c r="C343">
        <f>IF(INDEX(holidays,WEEKDAY(B343,2))&lt;&gt;"x",IF(SUMPRODUCT((céges!$B$6:$B$55&lt;=calculation!B343)*(céges!$C$6:$C$55&gt;=calculation!B343))&gt;0,1,0),IF(SUMPRODUCT((céges!$D$6:$D$55&lt;=calculation!B343)*(céges!$E$6:$E$55&gt;=calculation!B343))&gt;0,0,1))</f>
        <v>0</v>
      </c>
    </row>
    <row r="344" spans="2:3" ht="12.75">
      <c r="B344" s="1">
        <f t="shared" si="5"/>
        <v>39421</v>
      </c>
      <c r="C344">
        <f>IF(INDEX(holidays,WEEKDAY(B344,2))&lt;&gt;"x",IF(SUMPRODUCT((céges!$B$6:$B$55&lt;=calculation!B344)*(céges!$C$6:$C$55&gt;=calculation!B344))&gt;0,1,0),IF(SUMPRODUCT((céges!$D$6:$D$55&lt;=calculation!B344)*(céges!$E$6:$E$55&gt;=calculation!B344))&gt;0,0,1))</f>
        <v>0</v>
      </c>
    </row>
    <row r="345" spans="2:3" ht="12.75">
      <c r="B345" s="1">
        <f t="shared" si="5"/>
        <v>39422</v>
      </c>
      <c r="C345">
        <f>IF(INDEX(holidays,WEEKDAY(B345,2))&lt;&gt;"x",IF(SUMPRODUCT((céges!$B$6:$B$55&lt;=calculation!B345)*(céges!$C$6:$C$55&gt;=calculation!B345))&gt;0,1,0),IF(SUMPRODUCT((céges!$D$6:$D$55&lt;=calculation!B345)*(céges!$E$6:$E$55&gt;=calculation!B345))&gt;0,0,1))</f>
        <v>0</v>
      </c>
    </row>
    <row r="346" spans="2:3" ht="12.75">
      <c r="B346" s="1">
        <f t="shared" si="5"/>
        <v>39423</v>
      </c>
      <c r="C346">
        <f>IF(INDEX(holidays,WEEKDAY(B346,2))&lt;&gt;"x",IF(SUMPRODUCT((céges!$B$6:$B$55&lt;=calculation!B346)*(céges!$C$6:$C$55&gt;=calculation!B346))&gt;0,1,0),IF(SUMPRODUCT((céges!$D$6:$D$55&lt;=calculation!B346)*(céges!$E$6:$E$55&gt;=calculation!B346))&gt;0,0,1))</f>
        <v>0</v>
      </c>
    </row>
    <row r="347" spans="2:3" ht="12.75">
      <c r="B347" s="1">
        <f t="shared" si="5"/>
        <v>39424</v>
      </c>
      <c r="C347">
        <f>IF(INDEX(holidays,WEEKDAY(B347,2))&lt;&gt;"x",IF(SUMPRODUCT((céges!$B$6:$B$55&lt;=calculation!B347)*(céges!$C$6:$C$55&gt;=calculation!B347))&gt;0,1,0),IF(SUMPRODUCT((céges!$D$6:$D$55&lt;=calculation!B347)*(céges!$E$6:$E$55&gt;=calculation!B347))&gt;0,0,1))</f>
        <v>1</v>
      </c>
    </row>
    <row r="348" spans="2:3" ht="12.75">
      <c r="B348" s="1">
        <f t="shared" si="5"/>
        <v>39425</v>
      </c>
      <c r="C348">
        <f>IF(INDEX(holidays,WEEKDAY(B348,2))&lt;&gt;"x",IF(SUMPRODUCT((céges!$B$6:$B$55&lt;=calculation!B348)*(céges!$C$6:$C$55&gt;=calculation!B348))&gt;0,1,0),IF(SUMPRODUCT((céges!$D$6:$D$55&lt;=calculation!B348)*(céges!$E$6:$E$55&gt;=calculation!B348))&gt;0,0,1))</f>
        <v>1</v>
      </c>
    </row>
    <row r="349" spans="2:3" ht="12.75">
      <c r="B349" s="1">
        <f t="shared" si="5"/>
        <v>39426</v>
      </c>
      <c r="C349">
        <f>IF(INDEX(holidays,WEEKDAY(B349,2))&lt;&gt;"x",IF(SUMPRODUCT((céges!$B$6:$B$55&lt;=calculation!B349)*(céges!$C$6:$C$55&gt;=calculation!B349))&gt;0,1,0),IF(SUMPRODUCT((céges!$D$6:$D$55&lt;=calculation!B349)*(céges!$E$6:$E$55&gt;=calculation!B349))&gt;0,0,1))</f>
        <v>0</v>
      </c>
    </row>
    <row r="350" spans="2:3" ht="12.75">
      <c r="B350" s="1">
        <f t="shared" si="5"/>
        <v>39427</v>
      </c>
      <c r="C350">
        <f>IF(INDEX(holidays,WEEKDAY(B350,2))&lt;&gt;"x",IF(SUMPRODUCT((céges!$B$6:$B$55&lt;=calculation!B350)*(céges!$C$6:$C$55&gt;=calculation!B350))&gt;0,1,0),IF(SUMPRODUCT((céges!$D$6:$D$55&lt;=calculation!B350)*(céges!$E$6:$E$55&gt;=calculation!B350))&gt;0,0,1))</f>
        <v>0</v>
      </c>
    </row>
    <row r="351" spans="2:3" ht="12.75">
      <c r="B351" s="1">
        <f t="shared" si="5"/>
        <v>39428</v>
      </c>
      <c r="C351">
        <f>IF(INDEX(holidays,WEEKDAY(B351,2))&lt;&gt;"x",IF(SUMPRODUCT((céges!$B$6:$B$55&lt;=calculation!B351)*(céges!$C$6:$C$55&gt;=calculation!B351))&gt;0,1,0),IF(SUMPRODUCT((céges!$D$6:$D$55&lt;=calculation!B351)*(céges!$E$6:$E$55&gt;=calculation!B351))&gt;0,0,1))</f>
        <v>0</v>
      </c>
    </row>
    <row r="352" spans="2:3" ht="12.75">
      <c r="B352" s="1">
        <f t="shared" si="5"/>
        <v>39429</v>
      </c>
      <c r="C352">
        <f>IF(INDEX(holidays,WEEKDAY(B352,2))&lt;&gt;"x",IF(SUMPRODUCT((céges!$B$6:$B$55&lt;=calculation!B352)*(céges!$C$6:$C$55&gt;=calculation!B352))&gt;0,1,0),IF(SUMPRODUCT((céges!$D$6:$D$55&lt;=calculation!B352)*(céges!$E$6:$E$55&gt;=calculation!B352))&gt;0,0,1))</f>
        <v>0</v>
      </c>
    </row>
    <row r="353" spans="2:3" ht="12.75">
      <c r="B353" s="1">
        <f t="shared" si="5"/>
        <v>39430</v>
      </c>
      <c r="C353">
        <f>IF(INDEX(holidays,WEEKDAY(B353,2))&lt;&gt;"x",IF(SUMPRODUCT((céges!$B$6:$B$55&lt;=calculation!B353)*(céges!$C$6:$C$55&gt;=calculation!B353))&gt;0,1,0),IF(SUMPRODUCT((céges!$D$6:$D$55&lt;=calculation!B353)*(céges!$E$6:$E$55&gt;=calculation!B353))&gt;0,0,1))</f>
        <v>0</v>
      </c>
    </row>
    <row r="354" spans="2:3" ht="12.75">
      <c r="B354" s="1">
        <f t="shared" si="5"/>
        <v>39431</v>
      </c>
      <c r="C354">
        <f>IF(INDEX(holidays,WEEKDAY(B354,2))&lt;&gt;"x",IF(SUMPRODUCT((céges!$B$6:$B$55&lt;=calculation!B354)*(céges!$C$6:$C$55&gt;=calculation!B354))&gt;0,1,0),IF(SUMPRODUCT((céges!$D$6:$D$55&lt;=calculation!B354)*(céges!$E$6:$E$55&gt;=calculation!B354))&gt;0,0,1))</f>
        <v>1</v>
      </c>
    </row>
    <row r="355" spans="2:3" ht="12.75">
      <c r="B355" s="1">
        <f t="shared" si="5"/>
        <v>39432</v>
      </c>
      <c r="C355">
        <f>IF(INDEX(holidays,WEEKDAY(B355,2))&lt;&gt;"x",IF(SUMPRODUCT((céges!$B$6:$B$55&lt;=calculation!B355)*(céges!$C$6:$C$55&gt;=calculation!B355))&gt;0,1,0),IF(SUMPRODUCT((céges!$D$6:$D$55&lt;=calculation!B355)*(céges!$E$6:$E$55&gt;=calculation!B355))&gt;0,0,1))</f>
        <v>1</v>
      </c>
    </row>
    <row r="356" spans="2:3" ht="12.75">
      <c r="B356" s="1">
        <f t="shared" si="5"/>
        <v>39433</v>
      </c>
      <c r="C356">
        <f>IF(INDEX(holidays,WEEKDAY(B356,2))&lt;&gt;"x",IF(SUMPRODUCT((céges!$B$6:$B$55&lt;=calculation!B356)*(céges!$C$6:$C$55&gt;=calculation!B356))&gt;0,1,0),IF(SUMPRODUCT((céges!$D$6:$D$55&lt;=calculation!B356)*(céges!$E$6:$E$55&gt;=calculation!B356))&gt;0,0,1))</f>
        <v>0</v>
      </c>
    </row>
    <row r="357" spans="2:3" ht="12.75">
      <c r="B357" s="1">
        <f t="shared" si="5"/>
        <v>39434</v>
      </c>
      <c r="C357">
        <f>IF(INDEX(holidays,WEEKDAY(B357,2))&lt;&gt;"x",IF(SUMPRODUCT((céges!$B$6:$B$55&lt;=calculation!B357)*(céges!$C$6:$C$55&gt;=calculation!B357))&gt;0,1,0),IF(SUMPRODUCT((céges!$D$6:$D$55&lt;=calculation!B357)*(céges!$E$6:$E$55&gt;=calculation!B357))&gt;0,0,1))</f>
        <v>0</v>
      </c>
    </row>
    <row r="358" spans="2:3" ht="12.75">
      <c r="B358" s="1">
        <f t="shared" si="5"/>
        <v>39435</v>
      </c>
      <c r="C358">
        <f>IF(INDEX(holidays,WEEKDAY(B358,2))&lt;&gt;"x",IF(SUMPRODUCT((céges!$B$6:$B$55&lt;=calculation!B358)*(céges!$C$6:$C$55&gt;=calculation!B358))&gt;0,1,0),IF(SUMPRODUCT((céges!$D$6:$D$55&lt;=calculation!B358)*(céges!$E$6:$E$55&gt;=calculation!B358))&gt;0,0,1))</f>
        <v>0</v>
      </c>
    </row>
    <row r="359" spans="2:3" ht="12.75">
      <c r="B359" s="1">
        <f t="shared" si="5"/>
        <v>39436</v>
      </c>
      <c r="C359">
        <f>IF(INDEX(holidays,WEEKDAY(B359,2))&lt;&gt;"x",IF(SUMPRODUCT((céges!$B$6:$B$55&lt;=calculation!B359)*(céges!$C$6:$C$55&gt;=calculation!B359))&gt;0,1,0),IF(SUMPRODUCT((céges!$D$6:$D$55&lt;=calculation!B359)*(céges!$E$6:$E$55&gt;=calculation!B359))&gt;0,0,1))</f>
        <v>0</v>
      </c>
    </row>
    <row r="360" spans="2:3" ht="12.75">
      <c r="B360" s="1">
        <f t="shared" si="5"/>
        <v>39437</v>
      </c>
      <c r="C360">
        <f>IF(INDEX(holidays,WEEKDAY(B360,2))&lt;&gt;"x",IF(SUMPRODUCT((céges!$B$6:$B$55&lt;=calculation!B360)*(céges!$C$6:$C$55&gt;=calculation!B360))&gt;0,1,0),IF(SUMPRODUCT((céges!$D$6:$D$55&lt;=calculation!B360)*(céges!$E$6:$E$55&gt;=calculation!B360))&gt;0,0,1))</f>
        <v>0</v>
      </c>
    </row>
    <row r="361" spans="2:3" ht="12.75">
      <c r="B361" s="1">
        <f t="shared" si="5"/>
        <v>39438</v>
      </c>
      <c r="C361">
        <f>IF(INDEX(holidays,WEEKDAY(B361,2))&lt;&gt;"x",IF(SUMPRODUCT((céges!$B$6:$B$55&lt;=calculation!B361)*(céges!$C$6:$C$55&gt;=calculation!B361))&gt;0,1,0),IF(SUMPRODUCT((céges!$D$6:$D$55&lt;=calculation!B361)*(céges!$E$6:$E$55&gt;=calculation!B361))&gt;0,0,1))</f>
        <v>1</v>
      </c>
    </row>
    <row r="362" spans="2:3" ht="12.75">
      <c r="B362" s="1">
        <f t="shared" si="5"/>
        <v>39439</v>
      </c>
      <c r="C362">
        <f>IF(INDEX(holidays,WEEKDAY(B362,2))&lt;&gt;"x",IF(SUMPRODUCT((céges!$B$6:$B$55&lt;=calculation!B362)*(céges!$C$6:$C$55&gt;=calculation!B362))&gt;0,1,0),IF(SUMPRODUCT((céges!$D$6:$D$55&lt;=calculation!B362)*(céges!$E$6:$E$55&gt;=calculation!B362))&gt;0,0,1))</f>
        <v>1</v>
      </c>
    </row>
    <row r="363" spans="2:3" ht="12.75">
      <c r="B363" s="1">
        <f t="shared" si="5"/>
        <v>39440</v>
      </c>
      <c r="C363">
        <f>IF(INDEX(holidays,WEEKDAY(B363,2))&lt;&gt;"x",IF(SUMPRODUCT((céges!$B$6:$B$55&lt;=calculation!B363)*(céges!$C$6:$C$55&gt;=calculation!B363))&gt;0,1,0),IF(SUMPRODUCT((céges!$D$6:$D$55&lt;=calculation!B363)*(céges!$E$6:$E$55&gt;=calculation!B363))&gt;0,0,1))</f>
        <v>0</v>
      </c>
    </row>
    <row r="364" spans="2:3" ht="12.75">
      <c r="B364" s="1">
        <f t="shared" si="5"/>
        <v>39441</v>
      </c>
      <c r="C364">
        <f>IF(INDEX(holidays,WEEKDAY(B364,2))&lt;&gt;"x",IF(SUMPRODUCT((céges!$B$6:$B$55&lt;=calculation!B364)*(céges!$C$6:$C$55&gt;=calculation!B364))&gt;0,1,0),IF(SUMPRODUCT((céges!$D$6:$D$55&lt;=calculation!B364)*(céges!$E$6:$E$55&gt;=calculation!B364))&gt;0,0,1))</f>
        <v>0</v>
      </c>
    </row>
    <row r="365" spans="2:3" ht="12.75">
      <c r="B365" s="1">
        <f t="shared" si="5"/>
        <v>39442</v>
      </c>
      <c r="C365">
        <f>IF(INDEX(holidays,WEEKDAY(B365,2))&lt;&gt;"x",IF(SUMPRODUCT((céges!$B$6:$B$55&lt;=calculation!B365)*(céges!$C$6:$C$55&gt;=calculation!B365))&gt;0,1,0),IF(SUMPRODUCT((céges!$D$6:$D$55&lt;=calculation!B365)*(céges!$E$6:$E$55&gt;=calculation!B365))&gt;0,0,1))</f>
        <v>0</v>
      </c>
    </row>
    <row r="366" spans="2:3" ht="12.75">
      <c r="B366" s="1">
        <f t="shared" si="5"/>
        <v>39443</v>
      </c>
      <c r="C366">
        <f>IF(INDEX(holidays,WEEKDAY(B366,2))&lt;&gt;"x",IF(SUMPRODUCT((céges!$B$6:$B$55&lt;=calculation!B366)*(céges!$C$6:$C$55&gt;=calculation!B366))&gt;0,1,0),IF(SUMPRODUCT((céges!$D$6:$D$55&lt;=calculation!B366)*(céges!$E$6:$E$55&gt;=calculation!B366))&gt;0,0,1))</f>
        <v>0</v>
      </c>
    </row>
    <row r="367" spans="2:3" ht="12.75">
      <c r="B367" s="1">
        <f t="shared" si="5"/>
        <v>39444</v>
      </c>
      <c r="C367">
        <f>IF(INDEX(holidays,WEEKDAY(B367,2))&lt;&gt;"x",IF(SUMPRODUCT((céges!$B$6:$B$55&lt;=calculation!B367)*(céges!$C$6:$C$55&gt;=calculation!B367))&gt;0,1,0),IF(SUMPRODUCT((céges!$D$6:$D$55&lt;=calculation!B367)*(céges!$E$6:$E$55&gt;=calculation!B367))&gt;0,0,1))</f>
        <v>0</v>
      </c>
    </row>
    <row r="368" spans="2:3" ht="12.75">
      <c r="B368" s="1">
        <f t="shared" si="5"/>
        <v>39445</v>
      </c>
      <c r="C368">
        <f>IF(INDEX(holidays,WEEKDAY(B368,2))&lt;&gt;"x",IF(SUMPRODUCT((céges!$B$6:$B$55&lt;=calculation!B368)*(céges!$C$6:$C$55&gt;=calculation!B368))&gt;0,1,0),IF(SUMPRODUCT((céges!$D$6:$D$55&lt;=calculation!B368)*(céges!$E$6:$E$55&gt;=calculation!B368))&gt;0,0,1))</f>
        <v>1</v>
      </c>
    </row>
    <row r="369" spans="2:3" ht="12.75">
      <c r="B369" s="1">
        <f t="shared" si="5"/>
        <v>39446</v>
      </c>
      <c r="C369">
        <f>IF(INDEX(holidays,WEEKDAY(B369,2))&lt;&gt;"x",IF(SUMPRODUCT((céges!$B$6:$B$55&lt;=calculation!B369)*(céges!$C$6:$C$55&gt;=calculation!B369))&gt;0,1,0),IF(SUMPRODUCT((céges!$D$6:$D$55&lt;=calculation!B369)*(céges!$E$6:$E$55&gt;=calculation!B369))&gt;0,0,1))</f>
        <v>1</v>
      </c>
    </row>
    <row r="370" spans="2:3" ht="12.75">
      <c r="B370" s="1">
        <f t="shared" si="5"/>
        <v>39447</v>
      </c>
      <c r="C370">
        <f>IF(INDEX(holidays,WEEKDAY(B370,2))&lt;&gt;"x",IF(SUMPRODUCT((céges!$B$6:$B$55&lt;=calculation!B370)*(céges!$C$6:$C$55&gt;=calculation!B370))&gt;0,1,0),IF(SUMPRODUCT((céges!$D$6:$D$55&lt;=calculation!B370)*(céges!$E$6:$E$55&gt;=calculation!B370))&gt;0,0,1))</f>
        <v>0</v>
      </c>
    </row>
    <row r="371" spans="2:3" ht="12.75">
      <c r="B371" s="1">
        <f t="shared" si="5"/>
        <v>39448</v>
      </c>
      <c r="C371">
        <f>IF(INDEX(holidays,WEEKDAY(B371,2))&lt;&gt;"x",IF(SUMPRODUCT((céges!$B$6:$B$55&lt;=calculation!B371)*(céges!$C$6:$C$55&gt;=calculation!B371))&gt;0,1,0),IF(SUMPRODUCT((céges!$D$6:$D$55&lt;=calculation!B371)*(céges!$E$6:$E$55&gt;=calculation!B371))&gt;0,0,1))</f>
        <v>0</v>
      </c>
    </row>
    <row r="372" spans="2:3" ht="12.75">
      <c r="B372" s="1">
        <f t="shared" si="5"/>
        <v>39449</v>
      </c>
      <c r="C372">
        <f>IF(INDEX(holidays,WEEKDAY(B372,2))&lt;&gt;"x",IF(SUMPRODUCT((céges!$B$6:$B$55&lt;=calculation!B372)*(céges!$C$6:$C$55&gt;=calculation!B372))&gt;0,1,0),IF(SUMPRODUCT((céges!$D$6:$D$55&lt;=calculation!B372)*(céges!$E$6:$E$55&gt;=calculation!B372))&gt;0,0,1))</f>
        <v>0</v>
      </c>
    </row>
    <row r="373" spans="2:3" ht="12.75">
      <c r="B373" s="1">
        <f t="shared" si="5"/>
        <v>39450</v>
      </c>
      <c r="C373">
        <f>IF(INDEX(holidays,WEEKDAY(B373,2))&lt;&gt;"x",IF(SUMPRODUCT((céges!$B$6:$B$55&lt;=calculation!B373)*(céges!$C$6:$C$55&gt;=calculation!B373))&gt;0,1,0),IF(SUMPRODUCT((céges!$D$6:$D$55&lt;=calculation!B373)*(céges!$E$6:$E$55&gt;=calculation!B373))&gt;0,0,1))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Közigazgatási Intézet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 Zoltán</dc:creator>
  <cp:keywords/>
  <dc:description/>
  <cp:lastModifiedBy>Till Zoltán</cp:lastModifiedBy>
  <cp:lastPrinted>2007-04-29T08:39:07Z</cp:lastPrinted>
  <dcterms:created xsi:type="dcterms:W3CDTF">2004-07-12T19:13:18Z</dcterms:created>
  <dcterms:modified xsi:type="dcterms:W3CDTF">2007-07-10T19:03:03Z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